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480" windowHeight="11640" activeTab="8"/>
  </bookViews>
  <sheets>
    <sheet name="6" sheetId="1" r:id="rId1"/>
    <sheet name="2" sheetId="2" r:id="rId2"/>
    <sheet name="1" sheetId="3" r:id="rId3"/>
    <sheet name="4" sheetId="4" r:id="rId4"/>
    <sheet name="3" sheetId="5" r:id="rId5"/>
    <sheet name="5" sheetId="6" r:id="rId6"/>
    <sheet name="7" sheetId="7" r:id="rId7"/>
    <sheet name="8" sheetId="8" r:id="rId8"/>
    <sheet name="9" sheetId="9" r:id="rId9"/>
  </sheets>
  <externalReferences>
    <externalReference r:id="rId12"/>
  </externalReferences>
  <definedNames>
    <definedName name="_xlnm.Print_Area" localSheetId="4">'3'!$A$1:$F$307</definedName>
    <definedName name="_xlnm.Print_Area" localSheetId="3">'4'!$A$1:$G$312</definedName>
  </definedNames>
  <calcPr fullCalcOnLoad="1"/>
</workbook>
</file>

<file path=xl/sharedStrings.xml><?xml version="1.0" encoding="utf-8"?>
<sst xmlns="http://schemas.openxmlformats.org/spreadsheetml/2006/main" count="3214" uniqueCount="732">
  <si>
    <t>Уменьшение прочих остатков денежных средств бюджетов муниципальных районов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</si>
  <si>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</si>
  <si>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</si>
  <si>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</si>
  <si>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</si>
  <si>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</si>
  <si>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</si>
  <si>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01 06 0502 00 0000 640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</si>
  <si>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</si>
  <si>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</si>
  <si>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кредиты от других бюджетов бюджетной системы Российской Федерации</t>
  </si>
  <si>
    <t>600</t>
  </si>
  <si>
    <t>01 03 0000 00 0000 000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</si>
  <si>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</si>
  <si>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</si>
  <si>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01 06 00 00 00 0000 000</t>
  </si>
  <si>
    <t>Иные источники внутреннего финансирования дефицитов бюджетов</t>
  </si>
  <si>
    <t>01 06 0502 05 2604 640</t>
  </si>
  <si>
    <t>01 06 0502 05 2604 540</t>
  </si>
  <si>
    <t>01 06 0502 05 5004 540</t>
  </si>
  <si>
    <t>Прочие безвозмездные поступления в бюджеты муниципальных районов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</si>
  <si>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</si>
  <si>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</si>
  <si>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</si>
  <si>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</si>
  <si>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</si>
  <si>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</si>
  <si>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</si>
  <si>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</si>
  <si>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</si>
  <si>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</si>
  <si>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</si>
  <si>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</si>
  <si>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</si>
  <si>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</si>
  <si>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</si>
  <si>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</si>
  <si>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</si>
  <si>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</si>
  <si>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</si>
  <si>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 ежемесячное денежное вознаграждение за классное руководство</t>
  </si>
  <si>
    <t>трансфертов, получаемых из других бюджетов бюджетной системы Российской Федерации в 2014 году</t>
  </si>
  <si>
    <t>71 0 0000</t>
  </si>
  <si>
    <t>71 1 0000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</si>
  <si>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</si>
  <si>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</si>
  <si>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73 0 0000</t>
  </si>
  <si>
    <t>73 1 0000</t>
  </si>
  <si>
    <t>Закупка товаров, работ и услуг для государственных (муниципальных) нужд</t>
  </si>
  <si>
    <t>72 0 0000</t>
  </si>
  <si>
    <t>72 1 0000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</si>
  <si>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</si>
  <si>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</si>
  <si>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</si>
  <si>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02 0 0000</t>
  </si>
  <si>
    <t>02 4 0000</t>
  </si>
  <si>
    <t>02 4 1317</t>
  </si>
  <si>
    <t>02 4 1318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</si>
  <si>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</si>
  <si>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Обеспечение деятельности комиссии по делам несовершеннолетних и защите их прав</t>
  </si>
  <si>
    <t>03 0 0000</t>
  </si>
  <si>
    <t>05 0 0000</t>
  </si>
  <si>
    <t>13 0 0000</t>
  </si>
  <si>
    <t>12 0 0000</t>
  </si>
  <si>
    <t>84 0 0000</t>
  </si>
  <si>
    <t>Резервные фонды органов местного самоуправления</t>
  </si>
  <si>
    <t>84 1 0000</t>
  </si>
  <si>
    <t xml:space="preserve">Резервные фонды </t>
  </si>
  <si>
    <t>02 4 1320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</si>
  <si>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</si>
  <si>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</si>
  <si>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14 0 0000</t>
  </si>
  <si>
    <t>74 0 0000</t>
  </si>
  <si>
    <t>74 1 0000</t>
  </si>
  <si>
    <t>75 0 0000</t>
  </si>
  <si>
    <t>75 1 0000</t>
  </si>
  <si>
    <t>Расходы на обеспечение деятельности (оказание услуг) муниципальных учреждений</t>
  </si>
  <si>
    <t>06 0 0000</t>
  </si>
  <si>
    <t>15 0 0000</t>
  </si>
  <si>
    <t>10 0 0000</t>
  </si>
  <si>
    <t>01 0 0000</t>
  </si>
  <si>
    <t>01 1 0000</t>
  </si>
  <si>
    <t>01 1 1303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</si>
  <si>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</si>
  <si>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01 1 1304</t>
  </si>
  <si>
    <t>01 1 1311</t>
  </si>
  <si>
    <t>01 2 0000</t>
  </si>
  <si>
    <t>01 3 0000</t>
  </si>
  <si>
    <t>07 0 0000</t>
  </si>
  <si>
    <t>07 3 0000</t>
  </si>
  <si>
    <t>09 0 0000</t>
  </si>
  <si>
    <t>09 1 0000</t>
  </si>
  <si>
    <t>Реализация мероприятий в сфере молодежной политики</t>
  </si>
  <si>
    <t>09 2 0000</t>
  </si>
  <si>
    <t>07 1 0000</t>
  </si>
  <si>
    <t>07 2 0000</t>
  </si>
  <si>
    <t>07 4 0000</t>
  </si>
  <si>
    <t>07 4 1334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</si>
  <si>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</si>
  <si>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02 1 0000</t>
  </si>
  <si>
    <t>02 1 1113</t>
  </si>
  <si>
    <t>02 1 1117</t>
  </si>
  <si>
    <t>02 1 1118</t>
  </si>
  <si>
    <t>02 1 1315</t>
  </si>
  <si>
    <t>02 1 1316</t>
  </si>
  <si>
    <t>07 4 1335</t>
  </si>
  <si>
    <t>Выплата ежемесячного пособия на ребенка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</si>
  <si>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</si>
  <si>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</si>
  <si>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</si>
  <si>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</si>
  <si>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 xml:space="preserve">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</si>
  <si>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02 2 0000</t>
  </si>
  <si>
    <t>02 2 1319</t>
  </si>
  <si>
    <t xml:space="preserve">Расходы на содержание ребенка в семье опекуна  и приемной семье, а также вознаграждение, причитающееся приемному родителю
</t>
  </si>
  <si>
    <t>02 4 1322</t>
  </si>
  <si>
    <t>Содержание работников, осуществляющих переданные государственные полномочия в сфере социальной защиты населения</t>
  </si>
  <si>
    <t>08 0 0000</t>
  </si>
  <si>
    <t>Обслуживание государственного (муниципального) долга</t>
  </si>
  <si>
    <t>Выравнивание бюджетной обеспеченности поселений из районного фонда финансовой поддержки</t>
  </si>
  <si>
    <t>02 3 0000</t>
  </si>
  <si>
    <t>01 06 0502 05 5000 640</t>
  </si>
  <si>
    <t>01 06 0502 05 5004 640</t>
  </si>
  <si>
    <t>07 4 1401</t>
  </si>
  <si>
    <t>71 1 1402</t>
  </si>
  <si>
    <t>73 1 1402</t>
  </si>
  <si>
    <t>72 1 1402</t>
  </si>
  <si>
    <t>75 1 1401</t>
  </si>
  <si>
    <t>01 1 1401</t>
  </si>
  <si>
    <t>01 2 1401</t>
  </si>
  <si>
    <t>07 3 1401</t>
  </si>
  <si>
    <t>07 1 1401</t>
  </si>
  <si>
    <t>07 2 1401</t>
  </si>
  <si>
    <t>84 1 1403</t>
  </si>
  <si>
    <t>74 1 1404</t>
  </si>
  <si>
    <t>01 1 1409</t>
  </si>
  <si>
    <t>09 2 1408</t>
  </si>
  <si>
    <t>02 1 1435</t>
  </si>
  <si>
    <t>09 1 1414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</si>
  <si>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</si>
  <si>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</si>
  <si>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16 0 0000</t>
  </si>
  <si>
    <t xml:space="preserve">Поступления доходов в бюджет Октябрьского района Курской области и межбюджетных </t>
  </si>
  <si>
    <t>Глава Октябрьского района Курской области</t>
  </si>
  <si>
    <t>Обеспечение функционирования высшего должностного лица Октябрьского района Курской области</t>
  </si>
  <si>
    <t>Муниципальная программа Октябрьского района Курской области «Развитие муниципальной службы в Октябрьском районе Курской области» (2014-2016 годы)</t>
  </si>
  <si>
    <t>Обеспечение деятельности Представительного Собрания Октябрьского района Курской области</t>
  </si>
  <si>
    <t>Председатель законодательного (представительного) органа местного самоуправления</t>
  </si>
  <si>
    <t>Аппарат Представительного Собрания Октябрьского района Курской области</t>
  </si>
  <si>
    <t>73 2 0000</t>
  </si>
  <si>
    <t>73 2 1402</t>
  </si>
  <si>
    <t>Обеспечение функционирования Администрации Октябрьского района  Курской области</t>
  </si>
  <si>
    <t>Обеспечение деятельности Администрации Октябрьского района курской области Курской области</t>
  </si>
  <si>
    <t>Муниципальная программа Октябрьского района Курской области «Социальная поддержка граждан в Октябрьском районе Курской области» (2014-2016 годы)</t>
  </si>
  <si>
    <t>Подпрограмма «Улучшение демографической ситуации, совершенствование социальной поддержки семьи и детей» муниципальной программы Октябрьского района Курской области «Социальная поддержка граждан в Октябрьском районе Курской области» (2014-2016 годы)</t>
  </si>
  <si>
    <t>Подпрограмма «Обеспечение реализации муниципальной программы и прочие мероприятия в области социальной поддержки» Октябрьского района Курской области «Социальная поддержка граждан в Октябрьском районе Курской области» (2014-2016 годы)</t>
  </si>
  <si>
    <t xml:space="preserve">Муниципальная программа Октябрьского района Курской области «Улучшение условий и охраны труда в Октябрьском районе  Курской области на 2014-2016 годы» </t>
  </si>
  <si>
    <t>Муниципальная программа Октябрьского района Курской области «Развитие образования Октябрьского района Курской области» (2014-2016 годы)</t>
  </si>
  <si>
    <t>08 1 1451</t>
  </si>
  <si>
    <t>Бюджетные инвестиции</t>
  </si>
  <si>
    <t>08 1 1150</t>
  </si>
  <si>
    <t>01 1 1306</t>
  </si>
  <si>
    <t>субсидии местным бюджетам на предоставление мер социальной поддержки работникам муниципальных образовательных учреждений</t>
  </si>
  <si>
    <t>Создание условий для развития социальной и инженерной инфраструктуры муниципальных образований Курской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</si>
  <si>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</si>
  <si>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</si>
  <si>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</si>
  <si>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</si>
  <si>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</si>
  <si>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</si>
  <si>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</si>
  <si>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</si>
  <si>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</si>
  <si>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1  16  21000  00  0000  140</t>
  </si>
  <si>
    <t>1  16  21050  05  0000  140</t>
  </si>
  <si>
    <t>1  16  25000  00  0000  140</t>
  </si>
  <si>
    <t>1  16  25060  01  0000  140</t>
  </si>
  <si>
    <t>1  16  30000  01  0000  140</t>
  </si>
  <si>
    <t>1  16  30010  01  0000  140</t>
  </si>
  <si>
    <t>1  16  30014  01  0000  140</t>
  </si>
  <si>
    <t>1  16  30030  01  0000  140</t>
  </si>
  <si>
    <t>1  16  43000  01  0000  140</t>
  </si>
  <si>
    <t>01 1 1301</t>
  </si>
  <si>
    <t>Субсидии местным бюджетам для проведения капитального ремонта муниципальных дошкольных образовательных организаций</t>
  </si>
  <si>
    <t>Муниципальная программа Октябрьского района Курской области «Обеспечение общественного порядка и противодействие преступности в Октябрьском районе Курской области на 2014-2016 годы»</t>
  </si>
  <si>
    <t>Проведение мероприятий по обеспечению сохранности, комплектованию и использованию документов Архивного фонда Курской области на территории Октябрьского района Курской области и иных архивных документов</t>
  </si>
  <si>
    <t>Муниципальная программа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</si>
  <si>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Подпрограмма «Обеспечение реализации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</si>
  <si>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Проведение муниципальной политики в области имущественных и земельных отношений на территории Октябрьского района Курской области</t>
  </si>
  <si>
    <t>17 0 0000</t>
  </si>
  <si>
    <t>Выполнение других обязательств Октябрьского района Курской области</t>
  </si>
  <si>
    <t>Обеспечение деятельности муниципальных учреждений Октябрьского района Курской области</t>
  </si>
  <si>
    <t>Обеспечение деятельности и выполнение функций муниципального казенного учреждения «Сервисный центр» Октябрьского района Курской области</t>
  </si>
  <si>
    <t>Дорожное хозяйство (дорожные фонды)</t>
  </si>
  <si>
    <t>Муниципальная программа "Развитие сети автомобильных дорог общего пользования местного значения МО "Октябрьский район" Курской области на 2014-2016 годы"</t>
  </si>
  <si>
    <t>19 0 0000</t>
  </si>
  <si>
    <t>Муниципальная программа Октябрьского района Курской области «Развитие образования Октябрьского района Курской области»(2014-2016 годы)</t>
  </si>
  <si>
    <t xml:space="preserve">Подпрограмма «Развитие дошкольного и общего образования детей» муниципальной программы Октябрьского района Курской области «Развитие образования в Октябрьском районе Курской области» (2014-2016 годы)  </t>
  </si>
  <si>
    <t xml:space="preserve">01 1 1303 </t>
  </si>
  <si>
    <t>Средства муниципальных образований на проведение капитального ремонта муниципальных образовательных учреждений</t>
  </si>
  <si>
    <t>01 1 1410</t>
  </si>
  <si>
    <t>Средства бюджета Октябрьского района Курской области на предоставление мер социальной поддержки работникам муниципальных образовательных организаций</t>
  </si>
  <si>
    <t>Муниципальная программа Октябрьского района Курской области  «Развитие культуры в Октябрьском районе Курской области» (2014-2016 годы)</t>
  </si>
  <si>
    <t>Подпрограмма «Сохранение и развитие образования в сфере культуры» муниципальной программы Октябрьского района Курской области «Развитие культуры в Октябрьском районе Курской области» (2014-2016 годы)</t>
  </si>
  <si>
    <t>07 3 1410</t>
  </si>
  <si>
    <t>Муниципальная программа Октябрьского района Курской   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</t>
  </si>
  <si>
    <t>Подпрограмма «Оздоровление и отдых детей» муниципальной программы Октябрьского района Курской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</t>
  </si>
  <si>
    <t>Средства бюджета Октябрьского района Курской области на реализацию мероприятий по организации отдыха детей  в каникулярное время</t>
  </si>
  <si>
    <t>Подпрограмма «Обеспечение реализации муниципальной программы Октябрьского района Курской области «Развитие образования в Октябрьском районе Курской области»  и прочие мероприятия в области образования» муниципальной программы Октябрьского района Курской области «Развитие образования в Октябрьском районе Курской области» (2014-2016 годы)</t>
  </si>
  <si>
    <t>Подпрограмма «Сохранение и развитие  библиотечного обслуживания населения» муниципальной программы Октябрьского района Курской области «Развитие культуры в Октябрьском районе Курской области» (2014-2016 годы)</t>
  </si>
  <si>
    <t>Подпрограмма «Организация культурно-досуговой деятельности» муниципальной программы Октябрьского района Курской области «Развитие культуры в Октябрьском районе Курской области» (2014-2016 годы)</t>
  </si>
  <si>
    <t>Подпрограмма «Обеспечение условий реализации муниципальной программы Октябрьского района Курской области  «Развитие культуры в Октябрьском районе Курской области» (2014-2016 годы) и прочие мероприятия в области культуры»</t>
  </si>
  <si>
    <t xml:space="preserve"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
</t>
  </si>
  <si>
    <t>Выплата пенсий за выслугу лет и доплат к пенсиям муниципальных служащих Октябрьского района Курской области</t>
  </si>
  <si>
    <t xml:space="preserve"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
</t>
  </si>
  <si>
    <t xml:space="preserve">Муниципальная программа Октябрьского района Курской области «Развитие физической культуры и спорта в Октябрьском районе Курской области» (2014-2016 годы)
</t>
  </si>
  <si>
    <t>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</t>
  </si>
  <si>
    <t>Капиатльные вложения в объекты муниципальной собственности Октябрьского района курской области</t>
  </si>
  <si>
    <t>Подпрограмма «Управление муниципальным долгом Октябрьского района Курской области»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</si>
  <si>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Процентные платежи по муниципальному долгу Октябрьского района Курской области</t>
  </si>
  <si>
    <t>Подпрограмма «Эффективная система межбюджетных отношений в Октябрьском районе Курской области»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района Курской области» (2014-2016 годы)</t>
  </si>
  <si>
    <t>1  12  01020  01  0000  120</t>
  </si>
  <si>
    <t xml:space="preserve">Доходы от оказания платных услуг (работ) 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</si>
  <si>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</si>
  <si>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</si>
  <si>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</si>
  <si>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2  02  03021  00  0000  151</t>
  </si>
  <si>
    <t>2  02  03021  05  0000  151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</si>
  <si>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</si>
  <si>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</si>
  <si>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</si>
  <si>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</si>
  <si>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</si>
  <si>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</si>
  <si>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</si>
  <si>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</si>
  <si>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</si>
  <si>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</si>
  <si>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</si>
  <si>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</si>
  <si>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</si>
  <si>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</si>
  <si>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</si>
  <si>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</si>
  <si>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</si>
  <si>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18 0 0000</t>
  </si>
  <si>
    <t>Муниципальная программа Октябрьского района Курской области «Комплексной безопасности Октябрьского района Курской области на 2012-2016 годы"</t>
  </si>
  <si>
    <t xml:space="preserve">Подпрограмма «Молодежь Октябрьского района Курской области» муниципальной программы Октябрьского района Курской области «Повышение эффективности реализации молодежной политики и развитие системы оздоровления и отдыха детей в Октябрьском районе Курской области» (2014-2016 годы)
</t>
  </si>
  <si>
    <t>13 2 0000</t>
  </si>
  <si>
    <t>13 3 0000</t>
  </si>
  <si>
    <t>13 4 0000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</si>
  <si>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</si>
  <si>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</si>
  <si>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Муниципальная программа Октябрьского района Курской области «Организация деятельности органов ЗАГС Октябрьского района Курской области на 2014-2016 годы»</t>
  </si>
  <si>
    <t>1  03  00000  00  0000  000</t>
  </si>
  <si>
    <t>НАЛОГИ НА ТОВАРЫ (РАБОТЫ, УСЛУГИ), РЕАЛИЗУЕМЫЕ НА ТЕРРИТОРИИ РОССИЙСКОЙ ФЕДЕРАЦИИ</t>
  </si>
  <si>
    <t>1  03  02000  01  0000  110</t>
  </si>
  <si>
    <t>Акцизы по подакцизным товарам (продукции), производимым на территории Российской Федерации</t>
  </si>
  <si>
    <t>Муниципальная программа Октябрьского района Курской области «Сохранение и развитие архивного дела в Октябрьском районе Курской области» (2014-2016 годы)</t>
  </si>
  <si>
    <t xml:space="preserve">Подпрограмма «Развитие дополнительного образования» муниципальной программы Октябрьского района Курской области «Развитие образования в Октябрьском районе Курской области» (2014-2016 годы)   </t>
  </si>
  <si>
    <t>01 3 1401</t>
  </si>
  <si>
    <t>Муниципальная программа «Создание благоприятных условий для привлечения инвестиций в экономику Октябрьского района Курской области»</t>
  </si>
  <si>
    <t>01 3 1307</t>
  </si>
  <si>
    <t>13 2 1441</t>
  </si>
  <si>
    <t>13 3 1345</t>
  </si>
  <si>
    <t>13 4 1402</t>
  </si>
  <si>
    <t>Подпрограмма «Формирование доступной среды в Октябрьском районе" на 2014-2016 годы муниципальной программы Октябрьского района  Курской области «Социальная поддержка граждан в Октябрьском районе Курской области» (2014-2016 годы)</t>
  </si>
  <si>
    <t>обеспечение материально-техническими ресурсами и информационно-коммуникационное сопровождение работ</t>
  </si>
  <si>
    <t xml:space="preserve">Муниципальная программа Октябрьского района Курской области  «Управление муниципальным имуществом Октябрьского района Курской области "(2014 – 2016 годы)»
</t>
  </si>
  <si>
    <t xml:space="preserve">Подпрограмма " Совершенствование системы управления муниципальным имуществом и земельными ресурсами на территории Октябрьского района Курской области"  муниципальной программы Октябрьского района Курской области  «Управление муниципальным имуществом Октябрьского района Курской области "(2014 – 2016 годы)»
</t>
  </si>
  <si>
    <t>15 1 0000</t>
  </si>
  <si>
    <t>15 1 1443</t>
  </si>
  <si>
    <t>02 3 1447</t>
  </si>
  <si>
    <t>Мероприятия в сфере  реабилитации инвалидов</t>
  </si>
  <si>
    <t xml:space="preserve">Ведомственная структура </t>
  </si>
  <si>
    <t>рублей</t>
  </si>
  <si>
    <t>ГРБС</t>
  </si>
  <si>
    <t>01 03 0100 00 0000 700</t>
  </si>
  <si>
    <t>01 03 0100 05 0000 710</t>
  </si>
  <si>
    <t>01 03 0100 05 0000 810</t>
  </si>
  <si>
    <t>01 03 0100 00 0000 800</t>
  </si>
  <si>
    <t>Средства бюджета Октябрьского района Курской области  на предоставление мер социальной поддержки работникам муниципальных образовательных учреждений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</si>
  <si>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</si>
  <si>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</si>
  <si>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</si>
  <si>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</si>
  <si>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01 3 1312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</si>
  <si>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</si>
  <si>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</si>
  <si>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01 3 1300</t>
  </si>
  <si>
    <t>01  3 1300</t>
  </si>
  <si>
    <t xml:space="preserve">2 02 03999 05 0000 151 </t>
  </si>
  <si>
    <t xml:space="preserve">Подпрограмма "Осуществление отдельных государственных полномочий в сфере трудовых отношений Октябрьского района Курской области"(2014-2016)
</t>
  </si>
  <si>
    <t>03 1 1331</t>
  </si>
  <si>
    <t>14 1 1336</t>
  </si>
  <si>
    <t>14 1 1442</t>
  </si>
  <si>
    <t>Подпрограмма "Осуществление отдельных государственных полномочий по организации и обеспечению деятельности административных комиссий" (2014-2016)</t>
  </si>
  <si>
    <t>05 1 1348</t>
  </si>
  <si>
    <t>Подпрограмма "Организация мероприятий  по обеспечению условий работы муниципальной службы"(2014-2016)</t>
  </si>
  <si>
    <t>12 1 1449</t>
  </si>
  <si>
    <t>12 1 1450</t>
  </si>
  <si>
    <t xml:space="preserve">Подпрограмма "Осуществление переданных  полномочий Российской Федерации по государственной регистрации актов гражданского состояния" (2014-2016)
</t>
  </si>
  <si>
    <t>19 1 5931</t>
  </si>
  <si>
    <t>Подпрограмма "Расходы на обеспечение деятельности (оказание услуг) муниципальных учреждений" (2014-2016)</t>
  </si>
  <si>
    <t>06 1 1401</t>
  </si>
  <si>
    <t>Подпрограмма "Строительство (реконструкция) автомобильных дорог общего пользования местного значения" (2014-2016)</t>
  </si>
  <si>
    <t>18 1 1423</t>
  </si>
  <si>
    <t>Подпрограмма "Создание условий, обеспечивающих повышение мотивации жителей Октябрьского района Курской области к регулярным занятиям физической культурой и спортом и ведению здорового образа жизни"</t>
  </si>
  <si>
    <t>08 1 1406</t>
  </si>
  <si>
    <t>Подпрограмма "Создание благоприятных условий для привлечения инвестиций в экономику Октябрьского района Курской области и формирование благоприятного инвестиционного климата"</t>
  </si>
  <si>
    <t>10 1 1440</t>
  </si>
  <si>
    <t>16 1 1434</t>
  </si>
  <si>
    <t>Подпрограмма "Расходы на обеспечение деятельности (оказание услуг) муниципальных учреждений по занятости населения" (2014-2016)</t>
  </si>
  <si>
    <t>17 1 1401</t>
  </si>
  <si>
    <t>03 1 0000</t>
  </si>
  <si>
    <t>08 1 0000</t>
  </si>
  <si>
    <t>10 1 0000</t>
  </si>
  <si>
    <t>14 1 0000</t>
  </si>
  <si>
    <t>16 1 0000</t>
  </si>
  <si>
    <t>17 1 0000</t>
  </si>
  <si>
    <t>18 1 0000</t>
  </si>
  <si>
    <t>19 1 0000</t>
  </si>
  <si>
    <t>05 1 0000</t>
  </si>
  <si>
    <t>Организация мероприятий  с целью проведения затрат</t>
  </si>
  <si>
    <t>400</t>
  </si>
  <si>
    <t xml:space="preserve">12 1 1450 </t>
  </si>
  <si>
    <t>2 02 02000 00 0000 000</t>
  </si>
  <si>
    <t>2 02 02999 00 0000 151</t>
  </si>
  <si>
    <t xml:space="preserve">2 02 02999 05 0000 151 </t>
  </si>
  <si>
    <t>Субсидии бюджетам бюджетной системы</t>
  </si>
  <si>
    <t>Прочие субсидии</t>
  </si>
  <si>
    <t>Прочие субсидии бюджетам муниципальных районов</t>
  </si>
  <si>
    <t>Областная программа "Развитие системы оздоровления и отдыха детей в Курской области"</t>
  </si>
  <si>
    <t>01 1 1451</t>
  </si>
  <si>
    <t>09 3 1354</t>
  </si>
  <si>
    <t>Субсидии на проектирование и строительство (реконструкцию)автомобильных дорог общего пользования местного значения</t>
  </si>
  <si>
    <t>18 1 1337</t>
  </si>
  <si>
    <t>01 1 1309</t>
  </si>
  <si>
    <t>Субсидии муниципальным бюджетам на дополнительное финансирование мероприятий по организации питания обучающихся из малообеспеченных семей и многодетных семей, а также обучающихся в специальных (коррекционных) классах муниципальных образовательных организаций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</si>
  <si>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</si>
  <si>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</si>
  <si>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</si>
  <si>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</si>
  <si>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</si>
  <si>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</si>
  <si>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Создание благоприятных условий для привлечения инвестиций в экономику Октябрьского района Курской области и формирование благоприятного инвестиционного климата</t>
  </si>
  <si>
    <t>Объем межбюджетных трансфертов, получаемых из других бюджетов бюджетной системы Российской Федерации в 2014 году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</si>
  <si>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</si>
  <si>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</si>
  <si>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</si>
  <si>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</si>
  <si>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</si>
  <si>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</si>
  <si>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</si>
  <si>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</si>
  <si>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</si>
  <si>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</si>
  <si>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</si>
  <si>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</si>
  <si>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</si>
  <si>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</si>
  <si>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</si>
  <si>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</si>
  <si>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</si>
  <si>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</si>
  <si>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</si>
  <si>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</si>
  <si>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</si>
  <si>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</si>
  <si>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</si>
  <si>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</si>
  <si>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</si>
  <si>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</si>
  <si>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</si>
  <si>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</si>
  <si>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</si>
  <si>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</si>
  <si>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</si>
  <si>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</si>
  <si>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</si>
  <si>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</si>
  <si>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</si>
  <si>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</si>
  <si>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</si>
  <si>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</si>
  <si>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</si>
  <si>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</si>
  <si>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</si>
  <si>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</si>
  <si>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</si>
  <si>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</si>
  <si>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</si>
  <si>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001</t>
  </si>
  <si>
    <t xml:space="preserve">Код бюджетной классификации
Российской    Федерации
</t>
  </si>
  <si>
    <t>Наименование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</si>
  <si>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</si>
  <si>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</si>
  <si>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</si>
  <si>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</si>
  <si>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2 02 00000 00 0000 000</t>
  </si>
  <si>
    <t>2 02 01000 00 0000 151</t>
  </si>
  <si>
    <t>2 02 01001 00 0000 151</t>
  </si>
  <si>
    <t>2 02 01001 05 0000 151</t>
  </si>
  <si>
    <t>Дотации  на выравнивание  бюджетной обеспеченности</t>
  </si>
  <si>
    <t>Дотации бюджетам муниципальных районов на выравнивание бюджетной обеспеченности</t>
  </si>
  <si>
    <t>2 02 03000 00 0000 151</t>
  </si>
  <si>
    <t>2 02 03003 00 0000 151</t>
  </si>
  <si>
    <t>2 02 03003 05 0000 151</t>
  </si>
  <si>
    <t>2 02 03013 00 0000 151</t>
  </si>
  <si>
    <t>2 02 03013 05 0000 151</t>
  </si>
  <si>
    <t xml:space="preserve">2 02 03027 00 0000 151 </t>
  </si>
  <si>
    <t xml:space="preserve">2 02 03027 05 0000 151 </t>
  </si>
  <si>
    <t>2 02 03999 00 0000 151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</si>
  <si>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</si>
  <si>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</si>
  <si>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</si>
  <si>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</si>
  <si>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</si>
  <si>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</si>
  <si>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</si>
  <si>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2 02 03999 05 0000 151</t>
  </si>
  <si>
    <t>Прочие субвенции бюджетам муниципальных районов</t>
  </si>
  <si>
    <t>Источники  финансирования дефицита</t>
  </si>
  <si>
    <t>Код бюджетной классификации Российской Федерации</t>
  </si>
  <si>
    <t>01 00 00 00 00 0000 000</t>
  </si>
  <si>
    <t>01 06 0500 00 0000 000</t>
  </si>
  <si>
    <t>01 06 0500 00 0000 600</t>
  </si>
  <si>
    <t>01 06 0502 05 0000 640</t>
  </si>
  <si>
    <t>01 06 0502 05 2600 640</t>
  </si>
  <si>
    <t>01 06 0500 00 0000 500</t>
  </si>
  <si>
    <t>01 06 0502 05 0000 540</t>
  </si>
  <si>
    <t>01 06 0502 05 2600 540</t>
  </si>
  <si>
    <t>01 06 0502 05 5000 540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</si>
  <si>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</si>
  <si>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</si>
  <si>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</si>
  <si>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</si>
  <si>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</si>
  <si>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</si>
  <si>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</si>
  <si>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</si>
  <si>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</si>
  <si>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</si>
  <si>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</si>
  <si>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</si>
  <si>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</si>
  <si>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Бюджетные кредиты, предоставленные для покрытия временных кассовых разрывов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</si>
  <si>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</si>
  <si>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Бюджетные кредиты, предоставленные для частичного покрытия дефицитов бюджетов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</si>
  <si>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</si>
  <si>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</si>
  <si>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</si>
  <si>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</si>
  <si>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</si>
  <si>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</si>
  <si>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</si>
  <si>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</si>
  <si>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</si>
  <si>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</si>
  <si>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</si>
  <si>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по разделам и подразделам, целевым статьям и группам видов расходов </t>
  </si>
  <si>
    <t>01 1 1150</t>
  </si>
  <si>
    <t>2  02  04000  00  0000  151</t>
  </si>
  <si>
    <t>2  02  04012  00  0000  151</t>
  </si>
  <si>
    <t>2  02  04012  05  0000  151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</si>
  <si>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</si>
  <si>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</si>
  <si>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</si>
  <si>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84 1 1003</t>
  </si>
  <si>
    <t>Резервные фонды субъекта Российской Федерации</t>
  </si>
  <si>
    <t>Подпрограмма "Осуществление отдельных государственных полномочий в сфере архивного дела" (2014-2016)</t>
  </si>
  <si>
    <t>Муниципальная программа Октябрьского района Курской области"Содействие занятости населения в Октябрьском районе Курской области на 2014-2016 годы"</t>
  </si>
  <si>
    <t>Муниципальная программа Октябрьского района Курской области «Энергосбережение и повышение энергетической эффективности в Октябрьском районе Курской области до 2020 года»</t>
  </si>
  <si>
    <t>Подпрограмма «Энергосбережение и повышение энергетической эффективности в Октябрьском районе Курской области до 2020 года</t>
  </si>
  <si>
    <t xml:space="preserve">Мероприятия в области энергосбережения </t>
  </si>
  <si>
    <t xml:space="preserve">01 1 1409 </t>
  </si>
  <si>
    <t>2 02 02051 05 0000 151</t>
  </si>
  <si>
    <t>Субсидии бюджетам на реализацию федеральных программ</t>
  </si>
  <si>
    <t>Формирование сети базовых образовательных учреждений,реализация программ общего образования,обеспечение совместного обучения инвалидов</t>
  </si>
  <si>
    <t>01 1 1359</t>
  </si>
  <si>
    <t>01 1 5027</t>
  </si>
  <si>
    <t>07 3 1409</t>
  </si>
  <si>
    <t>ФЦП "Устойчивое развитиесельских территорий".Государственная поддержка молодых семей.Модернизация объектов коммунальной инфраструктуры.Обучение  детей инвалидов.</t>
  </si>
  <si>
    <t xml:space="preserve"> </t>
  </si>
  <si>
    <t>Исполнено</t>
  </si>
  <si>
    <t>бюджета Октябрьского района Курской области за 2014 год</t>
  </si>
  <si>
    <t xml:space="preserve">рублей </t>
  </si>
  <si>
    <t>Истполнено</t>
  </si>
  <si>
    <t>исполнено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</si>
  <si>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</si>
  <si>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</si>
  <si>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</si>
  <si>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</si>
  <si>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</si>
  <si>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</si>
  <si>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</si>
  <si>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</si>
  <si>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</si>
  <si>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</si>
  <si>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</si>
  <si>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</si>
  <si>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</si>
  <si>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</si>
  <si>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</si>
  <si>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</si>
  <si>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</si>
  <si>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</si>
  <si>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</si>
  <si>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</si>
  <si>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</si>
  <si>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</si>
  <si>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</si>
  <si>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</si>
  <si>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</si>
  <si>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</si>
  <si>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</si>
  <si>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</si>
  <si>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</si>
  <si>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</si>
  <si>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</si>
  <si>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</si>
  <si>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</si>
  <si>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</si>
  <si>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</si>
  <si>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условий договоров (соглашений) о предоставлении бюджетных кредитов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</si>
  <si>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</si>
  <si>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</si>
  <si>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</si>
  <si>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</si>
  <si>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</si>
  <si>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</si>
  <si>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</si>
  <si>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</si>
  <si>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</si>
  <si>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</si>
  <si>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</si>
  <si>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</si>
  <si>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</si>
  <si>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</si>
  <si>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</si>
  <si>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</si>
  <si>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</si>
  <si>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</si>
  <si>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1  00  00000  00  0000  000</t>
  </si>
  <si>
    <t>1  01  00000  00  0000  000</t>
  </si>
  <si>
    <t>1  01  02000  01  0000  110</t>
  </si>
  <si>
    <t>1  01  02010  01  0000  110</t>
  </si>
  <si>
    <t>1  01  02020  01  0000  110</t>
  </si>
  <si>
    <t>1  01  02030  01  0000  110</t>
  </si>
  <si>
    <t>1  03  02230  01  0000  110</t>
  </si>
  <si>
    <t>1  03  02240  01  0000  110</t>
  </si>
  <si>
    <t>1  03  02250  01  0000  110</t>
  </si>
  <si>
    <t>1  03  02260  01  0000  110</t>
  </si>
  <si>
    <t>1  05  00000  00  0000  000</t>
  </si>
  <si>
    <t>1  05  02000  02  0000  110</t>
  </si>
  <si>
    <t>1  05  02010  02  0000  110</t>
  </si>
  <si>
    <t>1  05  02020  02  0000  110</t>
  </si>
  <si>
    <t>1  05  03000  01  0000  110</t>
  </si>
  <si>
    <t>1  05  03010  01  0000  110</t>
  </si>
  <si>
    <t>1  05  03020  01  0000  110</t>
  </si>
  <si>
    <t>1  08  00000  00  0000  000</t>
  </si>
  <si>
    <t>1  08  03000  01  0000  110</t>
  </si>
  <si>
    <t>1  08  03010  01  0000  110</t>
  </si>
  <si>
    <t>1  09  00000  00  0000  000</t>
  </si>
  <si>
    <t>1  09  07000  00  0000  110</t>
  </si>
  <si>
    <t>1  09  07030  00  0000  110</t>
  </si>
  <si>
    <t>1  09  07033  05  0000  110</t>
  </si>
  <si>
    <t>1  11  00000  00  0000  000</t>
  </si>
  <si>
    <t>1  11  03000  00  0000  120</t>
  </si>
  <si>
    <t>1  11  03050  05  0000  120</t>
  </si>
  <si>
    <t>1  11  05000  00  0000  120</t>
  </si>
  <si>
    <t>1  11  05010  00  0000  120</t>
  </si>
  <si>
    <t>1  11  05013  10  0000  120</t>
  </si>
  <si>
    <t>1  11  05030  00  0000  120</t>
  </si>
  <si>
    <t>1  11  05035  05  0000  120</t>
  </si>
  <si>
    <t>1  12  00000  00  0000  000</t>
  </si>
  <si>
    <t>1  12  01000  01  0000  120</t>
  </si>
  <si>
    <t>1  12  01010  01  0000  120</t>
  </si>
  <si>
    <t>1  12  01030  01  0000  120</t>
  </si>
  <si>
    <t>1  12  01040  01  0000  120</t>
  </si>
  <si>
    <t>1  13  00000  00  0000  000</t>
  </si>
  <si>
    <t>1  13  01000  00  0000  130</t>
  </si>
  <si>
    <t>1  13  01990  00  0000  130</t>
  </si>
  <si>
    <t>1  13  01995  05  0000  130</t>
  </si>
  <si>
    <t>1  13  02000  00  0000  130</t>
  </si>
  <si>
    <t>1  13  02990  00  0000  130</t>
  </si>
  <si>
    <t>1  13  02995  05  0000  130</t>
  </si>
  <si>
    <t>1  14  00000  00  0000  000</t>
  </si>
  <si>
    <t>1  14  06000  00  0000  430</t>
  </si>
  <si>
    <t>1  14  06010  00  0000  430</t>
  </si>
  <si>
    <t>1  14  06013  10  0000  430</t>
  </si>
  <si>
    <t>1  16  00000  00  0000  000</t>
  </si>
  <si>
    <t>1  16  03000  00  0000  140</t>
  </si>
  <si>
    <t>1  16  03010  01  0000  140</t>
  </si>
  <si>
    <t>1  16  32000  00  0000  140</t>
  </si>
  <si>
    <t>1  16  32000  05  0000  140</t>
  </si>
  <si>
    <t>1  16  35000  00  0000  140</t>
  </si>
  <si>
    <t>1  16  35030  05  0000  140</t>
  </si>
  <si>
    <t>1  16  42000  00  0000  140</t>
  </si>
  <si>
    <t>1  16  42050  05  0000  140</t>
  </si>
  <si>
    <t>1  16  90000  00  0000  140</t>
  </si>
  <si>
    <t>1  16  90050  05  0000  140</t>
  </si>
  <si>
    <t>1  17  00000  00  0000  000</t>
  </si>
  <si>
    <t>1  17  01000  00  0000  180</t>
  </si>
  <si>
    <t>1  17  01050  05  0000  180</t>
  </si>
  <si>
    <t>2  00  00000  00  0000  000</t>
  </si>
  <si>
    <t>2  02  00000  00  0000  000</t>
  </si>
  <si>
    <t>2  02  01000  00  0000  151</t>
  </si>
  <si>
    <t>2  02  01001  00  0000  151</t>
  </si>
  <si>
    <t>2  02  01001  05  0000  151</t>
  </si>
  <si>
    <t>2  02  02000  00  0000  151</t>
  </si>
  <si>
    <t>2  02  02051  00  0000  151</t>
  </si>
  <si>
    <t>2  02  02051  05  0000  151</t>
  </si>
  <si>
    <t>2  02  02999  00  0000  151</t>
  </si>
  <si>
    <t>2  02  02999  05  0000  151</t>
  </si>
  <si>
    <t>2  02  03000  00  0000  151</t>
  </si>
  <si>
    <t>2  02  03003  00  0000  151</t>
  </si>
  <si>
    <t>2  02  03003  05  0000  151</t>
  </si>
  <si>
    <t>2  02  03013  00  0000  151</t>
  </si>
  <si>
    <t>2  02  03013  05  0000  151</t>
  </si>
  <si>
    <t>2  02  03027  00  0000  151</t>
  </si>
  <si>
    <t>2  02  03027  05  0000  151</t>
  </si>
  <si>
    <t>2  02  03999  00  0000  151</t>
  </si>
  <si>
    <t>2  02  03999  05  0000  151</t>
  </si>
  <si>
    <t>2  07  00000  00  0000  000</t>
  </si>
  <si>
    <t>2  07  05000  05  0000  180</t>
  </si>
  <si>
    <t>2  07  05030  05  0000  180</t>
  </si>
  <si>
    <t>2  19  00000  00  0000  000</t>
  </si>
  <si>
    <t>2  19  05000  05  0000  151</t>
  </si>
  <si>
    <t>ДОХОДЫ  БЮДЖЕТА  ВСЕГО</t>
  </si>
  <si>
    <t>Источники финансирования дефицитов бюджетов</t>
  </si>
  <si>
    <t>классификации расходов бюджетов</t>
  </si>
  <si>
    <t xml:space="preserve">расходов бюджета  Октябрьского района Курской области </t>
  </si>
  <si>
    <t>(по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бюджетов)</t>
  </si>
  <si>
    <t>ПРОГРАММЫ</t>
  </si>
  <si>
    <t xml:space="preserve"> МУНИЦИПАЛЬНЫЕ ПРОГРАММЫ</t>
  </si>
  <si>
    <t>Подпрограмма «Развитие дополнительного образования » муниципальной программы Октябрьского района Курской области «Развитие образования в Октябрьском районе Курской области» (2014-2016 годы)</t>
  </si>
  <si>
    <t>Муниципальная программа Октябрьского района Курской области «Социальная поддержка  граждан в Октябрьском районе Курской области» (2014-2016 годы)</t>
  </si>
  <si>
    <t>Подпрограмма «Развитие мер социальной поддержки отдельных категорий граждан» муниципальной программы Октябрьского района Курской области «Социальная поддержка граждан в Октябрьском районе Курской области» (2014-2016 годы)</t>
  </si>
  <si>
    <t>Подпрограмма «Улучшение демографической ситуации, совершенствование социальной поддержки семьи и детей» муниципальной программы Октябрьского района Курской области «Социальная поддержка  граждан в Октябрьском районе Курской области» (2014-2016 годы)</t>
  </si>
  <si>
    <t>Муниципальная программа Октябрьского района Курской области «Улучшение условий и охраны труда в Октябрьском районе  Курской области на 2014-2016 годы»</t>
  </si>
  <si>
    <t xml:space="preserve">05 1 0000 </t>
  </si>
  <si>
    <t>06 1 0000</t>
  </si>
  <si>
    <t>Подпрограмма «Обеспечение условий реализации муниципальной программы Октябрьского района Курской области  «Развитие культуры в Октябрьском районе Курской области» (2014-2016 годы) »</t>
  </si>
  <si>
    <t>795 06 00</t>
  </si>
  <si>
    <t>09 3 0000</t>
  </si>
  <si>
    <t>Муниципальная программа Октябрьского района Курской области «Создание благоприятных условий для привлечения инвестиций в экономику Октябрьского района Курской области»</t>
  </si>
  <si>
    <t xml:space="preserve">Муниципальная программа Октябрьского района Курской области «Развитие муниципальной службы в Октябрьском районе Курской области»
</t>
  </si>
  <si>
    <t>12 1 0000</t>
  </si>
  <si>
    <t>Подпрограмма «Обеспечение реализации муниципальной программы Октябрьского района Курской области «Создание условий для эффективного и ответственного управления муниципальными финансами, муниципальным долгом и повышения устойчивости бюджетов Октябрьского  района Курской области» (2014-2016 годы)</t>
  </si>
  <si>
    <t>Муниципальная программа Октябрьского района Курской области «Сохранение и развитие архивного дела в Октябрьском районе Курской области»</t>
  </si>
  <si>
    <t>Подпрограмма "Осуществление отдельных госуд. полномочий в сфере архивного дела" (2014-2016)</t>
  </si>
  <si>
    <t xml:space="preserve">Муниципальная программа Октябрьского района Курской области  «Управление муниципальным имуществом Октябрьского района Курской области (2014 – 2016 годы)»
</t>
  </si>
  <si>
    <t>Муниципальная программа Октябрьского района Курской области «Энергосбережение и повышение энергетической эффективности в Октябрьском районе Курской области на период 2010-2015 годы и на перспективу до 2020 года»</t>
  </si>
  <si>
    <t>Подпрограмма «Энергосбережение и повышение энергетической эффективности в Октябрьском районе Курской области на период 2010-2015 годы и на перспективу до 2020 года»</t>
  </si>
  <si>
    <t>Муниципальная программа Октябрьского района Курской области "Содействие занятости населения в Октябрьсском районе Курской области на 2014-2016 годы"</t>
  </si>
  <si>
    <t>Муниципальная программа  "Развитие сети автомобильных дорог общего пользования местного значения МО "Октябрьский район" Курской области на 2014-2016 годы</t>
  </si>
  <si>
    <t>Муниципальная программа Октябрьского района Курской области «Организация деятельности органов ЗАГС Октябрьского района Курской области на 2014-2017 годы"</t>
  </si>
  <si>
    <t>Распределение бюджетных ассигнований на реализацию программ, финансируемых за счет средств бюджета Октябрьского района Курской области на 2014 год</t>
  </si>
  <si>
    <t>(по кодам видов доходов, подвидов доходов классификации операций сектора государственного управления, относящихся к доходам бюджета)</t>
  </si>
  <si>
    <t xml:space="preserve">Распределение бюджетных ассигнований бюджета Октябрьского района Курской области за 2014 год </t>
  </si>
  <si>
    <t>за 2014 год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</si>
  <si>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</si>
  <si>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Октябрьского района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</si>
  <si>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</si>
  <si>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</si>
  <si>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</si>
  <si>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</si>
  <si>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</si>
  <si>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</si>
  <si>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</si>
  <si>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внутренних заимствований Октябрьского  </t>
  </si>
  <si>
    <t>Объем привлечения средств в 2014г.</t>
  </si>
  <si>
    <t>Объем погашения средств        в 2014 г.</t>
  </si>
  <si>
    <t>района Курской области за 2014 год</t>
  </si>
  <si>
    <t xml:space="preserve"> Курской области за 2014 год</t>
  </si>
  <si>
    <t xml:space="preserve">                                                                                                     «Об утверждении отчета  об исполнении </t>
  </si>
  <si>
    <t xml:space="preserve">                                                                                                  бюджета Октябрьского района                                                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</si>
  <si>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</si>
  <si>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Октябрьского района</t>
  </si>
  <si>
    <t xml:space="preserve">         Распределение дотаций на выравнивание бюджетной</t>
  </si>
  <si>
    <t xml:space="preserve">  обеспеченности муниципальных поселений Октябрьского района Курской области  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</si>
  <si>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</si>
  <si>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</si>
  <si>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</si>
  <si>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</si>
  <si>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</si>
  <si>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</si>
  <si>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</si>
  <si>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</si>
  <si>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</si>
  <si>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</si>
  <si>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</si>
  <si>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</si>
  <si>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</si>
  <si>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>Сумма</t>
  </si>
  <si>
    <t>из бюджета  Октябрьского района Курской области за  2014 год</t>
  </si>
  <si>
    <t xml:space="preserve">                                                                        Приложение № 7</t>
  </si>
  <si>
    <t xml:space="preserve"> Курской области за 2014 год </t>
  </si>
  <si>
    <t xml:space="preserve">                                                                        «Об утверждении отчета об исполнении </t>
  </si>
  <si>
    <t xml:space="preserve">бюджета Октябрьского района </t>
  </si>
  <si>
    <t xml:space="preserve">                                                                                                     Приложение № 8</t>
  </si>
  <si>
    <t xml:space="preserve">к решению Представительного </t>
  </si>
  <si>
    <t>Собрания Октябрьского района</t>
  </si>
  <si>
    <t xml:space="preserve">Программа муниципальных гарантий </t>
  </si>
  <si>
    <t>Октябрьского района Курской области на 2014 год</t>
  </si>
  <si>
    <t>1.1. Перечень подлежащих предоставлению муниципальных гарантий Октябрьского района в 2014 году</t>
  </si>
  <si>
    <t>Цель гарантирования</t>
  </si>
  <si>
    <t>Наименование принципала</t>
  </si>
  <si>
    <t>Сумма гарантирования , тыс.рублей</t>
  </si>
  <si>
    <t>Наименование кредитора</t>
  </si>
  <si>
    <t>Срок гарантии</t>
  </si>
  <si>
    <t>-</t>
  </si>
  <si>
    <t xml:space="preserve">1.2. Общий объем бюджетных ассигнований, предусмотренных на исполнение муниципальных гарантий </t>
  </si>
  <si>
    <t>Октябрьского района по возможным гарантийным случаям, в 2014 году</t>
  </si>
  <si>
    <t>Исполнение муниципальных гарантий Октябрьского района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</si>
  <si>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</si>
  <si>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2014 году, рублей</t>
  </si>
  <si>
    <t>Курской области за 2014 год</t>
  </si>
  <si>
    <t xml:space="preserve"> Октябрьского района </t>
  </si>
  <si>
    <t>«Об утверждении отчета об исполнении бюджета</t>
  </si>
  <si>
    <t>Приложение № 9</t>
  </si>
  <si>
    <t>Приложение № 2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 "  от 19.06.2015г. № 85</t>
  </si>
  <si>
    <t>Приложение № 4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 "  от 19.06.2015г. № 85</t>
  </si>
  <si>
    <t xml:space="preserve">                                                                                                                     Приложение № 5 к решению                                                                                                                              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 "  от 19.06.2015г. № 85</t>
  </si>
  <si>
    <t xml:space="preserve">Муниципальная программа Октябрьского района Курской области «Развитие физической культуры и спорта в Октябрьском районе Курской области» (2014-2016 годы)
</t>
  </si>
  <si>
    <t>Приложение № 6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 "  от 19.06.2015г. № 85</t>
  </si>
  <si>
    <t xml:space="preserve">                                                                        от  19.06.2015 года № 85</t>
  </si>
  <si>
    <t xml:space="preserve">                                                                                                     от  19.06.2015 года № 85 </t>
  </si>
  <si>
    <t>от 19.06.2015 года № 85</t>
  </si>
  <si>
    <t>Приложение № 1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год"  от 19.06.2015г. № 85</t>
  </si>
  <si>
    <t>Приложение № 3 к решению Представительного Собрания Октябрьского района Курской области "Об утверждении отчета об исполнении бюждета  муниципального района "Октябрьский район" Курской области за 2014 год "  от 19.06.2015г.                 № 85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</si>
</sst>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164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5" fillId="0" borderId="10" xfId="57" applyFont="1" applyBorder="1" applyAlignment="1">
      <alignment wrapText="1"/>
      <protection/>
    </xf>
    <xf numFmtId="49" fontId="55" fillId="0" borderId="10" xfId="58" applyNumberFormat="1" applyFont="1" applyBorder="1" applyAlignment="1">
      <alignment/>
      <protection/>
    </xf>
    <xf numFmtId="4" fontId="55" fillId="0" borderId="10" xfId="59" applyNumberFormat="1" applyFont="1" applyBorder="1" applyAlignment="1">
      <alignment/>
      <protection/>
    </xf>
    <xf numFmtId="0" fontId="55" fillId="0" borderId="10" xfId="57" applyFont="1" applyFill="1" applyBorder="1" applyAlignment="1">
      <alignment wrapText="1"/>
      <protection/>
    </xf>
    <xf numFmtId="4" fontId="55" fillId="0" borderId="10" xfId="59" applyNumberFormat="1" applyFont="1" applyFill="1" applyBorder="1" applyAlignment="1">
      <alignment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164" fontId="1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64" fontId="8" fillId="33" borderId="15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49" fontId="9" fillId="33" borderId="1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9" fillId="33" borderId="17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70\&#1087;&#1088;&#1086;&#1075;&#1088;&#1072;&#1084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5"/>
      <sheetName val="прил7"/>
      <sheetName val="прил 11"/>
      <sheetName val="прил 9"/>
      <sheetName val="прил13"/>
    </sheetNames>
    <sheetDataSet>
      <sheetData sheetId="4">
        <row r="38">
          <cell r="F38">
            <v>948000</v>
          </cell>
        </row>
        <row r="50">
          <cell r="F50">
            <v>237000</v>
          </cell>
        </row>
        <row r="55">
          <cell r="F55">
            <v>258921</v>
          </cell>
        </row>
        <row r="63">
          <cell r="F63">
            <v>1422000</v>
          </cell>
        </row>
        <row r="67">
          <cell r="F67">
            <v>374250.93</v>
          </cell>
        </row>
        <row r="80">
          <cell r="F80">
            <v>80400</v>
          </cell>
        </row>
        <row r="95">
          <cell r="F95">
            <v>65450</v>
          </cell>
        </row>
        <row r="119">
          <cell r="F119">
            <v>1194510.73</v>
          </cell>
        </row>
        <row r="133">
          <cell r="F133">
            <v>55698266.050000004</v>
          </cell>
        </row>
        <row r="157">
          <cell r="F157">
            <v>0</v>
          </cell>
        </row>
        <row r="161">
          <cell r="F161">
            <v>217647133.9</v>
          </cell>
        </row>
        <row r="183">
          <cell r="F183">
            <v>7587392.73</v>
          </cell>
        </row>
        <row r="189">
          <cell r="F189">
            <v>8395398.57</v>
          </cell>
        </row>
        <row r="198">
          <cell r="F198">
            <v>84100</v>
          </cell>
        </row>
        <row r="201">
          <cell r="F201">
            <v>855582</v>
          </cell>
        </row>
        <row r="209">
          <cell r="F209">
            <v>5917692.85</v>
          </cell>
        </row>
        <row r="219">
          <cell r="F219">
            <v>3228624.92</v>
          </cell>
        </row>
        <row r="224">
          <cell r="F224">
            <v>5353994.899999999</v>
          </cell>
        </row>
        <row r="235">
          <cell r="F235">
            <v>1219715.1700000002</v>
          </cell>
        </row>
        <row r="245">
          <cell r="F245">
            <v>250036.23</v>
          </cell>
        </row>
        <row r="250">
          <cell r="F250">
            <v>12403634</v>
          </cell>
        </row>
        <row r="255">
          <cell r="F255">
            <v>15123973.08</v>
          </cell>
        </row>
        <row r="270">
          <cell r="F270">
            <v>15675</v>
          </cell>
        </row>
        <row r="274">
          <cell r="F274">
            <v>850166</v>
          </cell>
        </row>
        <row r="278">
          <cell r="F278">
            <v>12110525</v>
          </cell>
        </row>
        <row r="283">
          <cell r="F283">
            <v>1666345.37</v>
          </cell>
        </row>
        <row r="289">
          <cell r="F289">
            <v>36906509.27</v>
          </cell>
        </row>
        <row r="296">
          <cell r="F296">
            <v>795037.22</v>
          </cell>
        </row>
        <row r="305">
          <cell r="F305">
            <v>18046527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view="pageLayout" zoomScale="88" zoomScaleNormal="77" zoomScalePageLayoutView="88" workbookViewId="0" topLeftCell="A1">
      <selection activeCell="C1" sqref="C1:C8"/>
    </sheetView>
  </sheetViews>
  <sheetFormatPr defaultColWidth="9.140625" defaultRowHeight="15"/>
  <cols>
    <col min="1" max="1" width="7.7109375" style="0" customWidth="1"/>
    <col min="2" max="2" width="27.8515625" style="0" customWidth="1"/>
    <col min="3" max="3" width="61.28125" style="0" customWidth="1"/>
    <col min="4" max="4" width="16.57421875" style="0" customWidth="1"/>
  </cols>
  <sheetData>
    <row r="1" spans="3:8" ht="15" customHeight="1">
      <c r="C1" s="141" t="s">
        <v>726</v>
      </c>
      <c r="D1" s="59"/>
      <c r="E1" s="59"/>
      <c r="F1" s="59"/>
      <c r="G1" s="59"/>
      <c r="H1" s="59"/>
    </row>
    <row r="2" spans="3:8" ht="15">
      <c r="C2" s="142"/>
      <c r="D2" s="59"/>
      <c r="E2" s="59"/>
      <c r="F2" s="59"/>
      <c r="G2" s="59"/>
      <c r="H2" s="59"/>
    </row>
    <row r="3" spans="3:8" ht="15">
      <c r="C3" s="142"/>
      <c r="D3" s="59"/>
      <c r="E3" s="59"/>
      <c r="F3" s="59"/>
      <c r="G3" s="59"/>
      <c r="H3" s="59"/>
    </row>
    <row r="4" spans="3:8" ht="15">
      <c r="C4" s="142"/>
      <c r="D4" s="59"/>
      <c r="E4" s="59"/>
      <c r="F4" s="59"/>
      <c r="G4" s="59"/>
      <c r="H4" s="59"/>
    </row>
    <row r="5" spans="3:8" ht="15">
      <c r="C5" s="142"/>
      <c r="D5" s="59"/>
      <c r="E5" s="59"/>
      <c r="F5" s="59"/>
      <c r="G5" s="59"/>
      <c r="H5" s="59"/>
    </row>
    <row r="6" spans="3:8" ht="15">
      <c r="C6" s="142"/>
      <c r="D6" s="59"/>
      <c r="E6" s="59"/>
      <c r="F6" s="59"/>
      <c r="G6" s="59"/>
      <c r="H6" s="59"/>
    </row>
    <row r="7" spans="3:8" ht="15">
      <c r="C7" s="142"/>
      <c r="D7" s="59"/>
      <c r="E7" s="59"/>
      <c r="F7" s="59"/>
      <c r="G7" s="59"/>
      <c r="H7" s="59"/>
    </row>
    <row r="8" spans="3:8" ht="15">
      <c r="C8" s="142"/>
      <c r="D8" s="59"/>
      <c r="E8" s="59"/>
      <c r="F8" s="59"/>
      <c r="G8" s="59"/>
      <c r="H8" s="59"/>
    </row>
    <row r="9" spans="3:4" ht="15">
      <c r="C9" s="13"/>
      <c r="D9" s="13"/>
    </row>
    <row r="10" ht="18.75">
      <c r="C10" s="14" t="s">
        <v>422</v>
      </c>
    </row>
    <row r="11" ht="18.75">
      <c r="C11" s="14" t="s">
        <v>485</v>
      </c>
    </row>
    <row r="12" spans="1:4" ht="54.75" customHeight="1">
      <c r="A12" s="143" t="s">
        <v>633</v>
      </c>
      <c r="B12" s="143"/>
      <c r="C12" s="143"/>
      <c r="D12" s="143"/>
    </row>
    <row r="13" ht="15">
      <c r="D13" s="1" t="s">
        <v>275</v>
      </c>
    </row>
    <row r="14" spans="2:4" ht="51" customHeight="1">
      <c r="B14" s="85" t="s">
        <v>423</v>
      </c>
      <c r="C14" s="96" t="s">
        <v>483</v>
      </c>
      <c r="D14" s="35" t="s">
        <v>484</v>
      </c>
    </row>
    <row r="15" spans="2:4" ht="31.5">
      <c r="B15" s="86" t="s">
        <v>424</v>
      </c>
      <c r="C15" s="29" t="s">
        <v>442</v>
      </c>
      <c r="D15" s="87">
        <f>SUM(D16,D22,D31)</f>
        <v>-15673283.439999994</v>
      </c>
    </row>
    <row r="16" spans="2:4" ht="31.5">
      <c r="B16" s="86" t="s">
        <v>12</v>
      </c>
      <c r="C16" s="29" t="s">
        <v>10</v>
      </c>
      <c r="D16" s="87">
        <f>SUM(D17)</f>
        <v>-16370125.759999998</v>
      </c>
    </row>
    <row r="17" spans="2:4" ht="47.25">
      <c r="B17" s="88" t="s">
        <v>13</v>
      </c>
      <c r="C17" s="11" t="s">
        <v>14</v>
      </c>
      <c r="D17" s="87">
        <f>SUM(D18+D20)</f>
        <v>-16370125.759999998</v>
      </c>
    </row>
    <row r="18" spans="2:4" ht="47.25">
      <c r="B18" s="88" t="s">
        <v>277</v>
      </c>
      <c r="C18" s="11" t="s">
        <v>251</v>
      </c>
      <c r="D18" s="87">
        <f>SUM(D19)</f>
        <v>35372000</v>
      </c>
    </row>
    <row r="19" spans="2:4" ht="47.25">
      <c r="B19" s="88" t="s">
        <v>278</v>
      </c>
      <c r="C19" s="11" t="s">
        <v>252</v>
      </c>
      <c r="D19" s="87">
        <v>35372000</v>
      </c>
    </row>
    <row r="20" spans="2:4" ht="47.25">
      <c r="B20" s="88" t="s">
        <v>280</v>
      </c>
      <c r="C20" s="11" t="s">
        <v>22</v>
      </c>
      <c r="D20" s="89">
        <f>SUM(D21)</f>
        <v>-51742125.76</v>
      </c>
    </row>
    <row r="21" spans="2:4" ht="47.25">
      <c r="B21" s="88" t="s">
        <v>279</v>
      </c>
      <c r="C21" s="11" t="s">
        <v>21</v>
      </c>
      <c r="D21" s="89">
        <v>-51742125.76</v>
      </c>
    </row>
    <row r="22" spans="2:4" ht="31.5">
      <c r="B22" s="86" t="s">
        <v>433</v>
      </c>
      <c r="C22" s="29" t="s">
        <v>452</v>
      </c>
      <c r="D22" s="87">
        <f>SUM(D23,D27)</f>
        <v>44865.37000000477</v>
      </c>
    </row>
    <row r="23" spans="2:4" ht="15.75">
      <c r="B23" s="88" t="s">
        <v>434</v>
      </c>
      <c r="C23" s="11" t="s">
        <v>453</v>
      </c>
      <c r="D23" s="89">
        <f>SUM(D24)</f>
        <v>-545115241.55</v>
      </c>
    </row>
    <row r="24" spans="2:4" ht="15.75">
      <c r="B24" s="88" t="s">
        <v>435</v>
      </c>
      <c r="C24" s="11" t="s">
        <v>454</v>
      </c>
      <c r="D24" s="89">
        <f>SUM(D25)</f>
        <v>-545115241.55</v>
      </c>
    </row>
    <row r="25" spans="2:4" ht="15.75">
      <c r="B25" s="88" t="s">
        <v>436</v>
      </c>
      <c r="C25" s="11" t="s">
        <v>455</v>
      </c>
      <c r="D25" s="89">
        <f>SUM(D26)</f>
        <v>-545115241.55</v>
      </c>
    </row>
    <row r="26" spans="2:4" ht="31.5">
      <c r="B26" s="88" t="s">
        <v>437</v>
      </c>
      <c r="C26" s="11" t="s">
        <v>456</v>
      </c>
      <c r="D26" s="63">
        <v>-545115241.55</v>
      </c>
    </row>
    <row r="27" spans="2:4" ht="15.75">
      <c r="B27" s="88" t="s">
        <v>438</v>
      </c>
      <c r="C27" s="11" t="s">
        <v>457</v>
      </c>
      <c r="D27" s="63">
        <f>SUM(D28)</f>
        <v>545160106.92</v>
      </c>
    </row>
    <row r="28" spans="2:4" ht="15.75">
      <c r="B28" s="88" t="s">
        <v>439</v>
      </c>
      <c r="C28" s="11" t="s">
        <v>458</v>
      </c>
      <c r="D28" s="90">
        <f>SUM(D29)</f>
        <v>545160106.92</v>
      </c>
    </row>
    <row r="29" spans="2:4" ht="15.75">
      <c r="B29" s="88" t="s">
        <v>440</v>
      </c>
      <c r="C29" s="11" t="s">
        <v>459</v>
      </c>
      <c r="D29" s="90">
        <f>SUM(D30)</f>
        <v>545160106.92</v>
      </c>
    </row>
    <row r="30" spans="2:4" ht="31.5">
      <c r="B30" s="88" t="s">
        <v>441</v>
      </c>
      <c r="C30" s="11" t="s">
        <v>0</v>
      </c>
      <c r="D30" s="90">
        <v>545160106.92</v>
      </c>
    </row>
    <row r="31" spans="2:4" ht="31.5">
      <c r="B31" s="86" t="s">
        <v>15</v>
      </c>
      <c r="C31" s="29" t="s">
        <v>16</v>
      </c>
      <c r="D31" s="87">
        <f>SUM(D32)</f>
        <v>651976.95</v>
      </c>
    </row>
    <row r="32" spans="2:4" ht="45.75" customHeight="1">
      <c r="B32" s="86" t="s">
        <v>425</v>
      </c>
      <c r="C32" s="29" t="s">
        <v>443</v>
      </c>
      <c r="D32" s="87">
        <f>SUM(D33,D40)</f>
        <v>651976.95</v>
      </c>
    </row>
    <row r="33" spans="2:4" ht="31.5">
      <c r="B33" s="88" t="s">
        <v>426</v>
      </c>
      <c r="C33" s="11" t="s">
        <v>444</v>
      </c>
      <c r="D33" s="89">
        <f>SUM(D34)</f>
        <v>1001976.95</v>
      </c>
    </row>
    <row r="34" spans="2:4" ht="47.25">
      <c r="B34" s="88" t="s">
        <v>7</v>
      </c>
      <c r="C34" s="11" t="s">
        <v>6</v>
      </c>
      <c r="D34" s="89">
        <f>SUM(D35)</f>
        <v>1001976.95</v>
      </c>
    </row>
    <row r="35" spans="2:4" ht="63">
      <c r="B35" s="88" t="s">
        <v>427</v>
      </c>
      <c r="C35" s="11" t="s">
        <v>445</v>
      </c>
      <c r="D35" s="89">
        <f>SUM(D36,D38)</f>
        <v>1001976.95</v>
      </c>
    </row>
    <row r="36" spans="2:4" ht="31.5">
      <c r="B36" s="88" t="s">
        <v>428</v>
      </c>
      <c r="C36" s="11" t="s">
        <v>446</v>
      </c>
      <c r="D36" s="89">
        <f>SUM(D37)</f>
        <v>0</v>
      </c>
    </row>
    <row r="37" spans="2:4" ht="78.75">
      <c r="B37" s="88" t="s">
        <v>17</v>
      </c>
      <c r="C37" s="11" t="s">
        <v>447</v>
      </c>
      <c r="D37" s="89"/>
    </row>
    <row r="38" spans="2:4" ht="31.5">
      <c r="B38" s="88" t="s">
        <v>121</v>
      </c>
      <c r="C38" s="11" t="s">
        <v>448</v>
      </c>
      <c r="D38" s="89">
        <f>SUM(D39)</f>
        <v>1001976.95</v>
      </c>
    </row>
    <row r="39" spans="2:4" ht="63">
      <c r="B39" s="88" t="s">
        <v>122</v>
      </c>
      <c r="C39" s="11" t="s">
        <v>449</v>
      </c>
      <c r="D39" s="89">
        <v>1001976.95</v>
      </c>
    </row>
    <row r="40" spans="2:4" ht="31.5">
      <c r="B40" s="88" t="s">
        <v>429</v>
      </c>
      <c r="C40" s="11" t="s">
        <v>450</v>
      </c>
      <c r="D40" s="89">
        <f>SUM(D41)</f>
        <v>-350000</v>
      </c>
    </row>
    <row r="41" spans="2:4" ht="47.25">
      <c r="B41" s="88" t="s">
        <v>4</v>
      </c>
      <c r="C41" s="11" t="s">
        <v>5</v>
      </c>
      <c r="D41" s="89">
        <f>SUM(D42)</f>
        <v>-350000</v>
      </c>
    </row>
    <row r="42" spans="2:4" ht="47.25">
      <c r="B42" s="88" t="s">
        <v>430</v>
      </c>
      <c r="C42" s="11" t="s">
        <v>451</v>
      </c>
      <c r="D42" s="89">
        <f>SUM(D43,D45)</f>
        <v>-350000</v>
      </c>
    </row>
    <row r="43" spans="2:4" ht="31.5">
      <c r="B43" s="88" t="s">
        <v>431</v>
      </c>
      <c r="C43" s="11" t="s">
        <v>446</v>
      </c>
      <c r="D43" s="89">
        <v>-250000</v>
      </c>
    </row>
    <row r="44" spans="2:4" ht="78.75">
      <c r="B44" s="88" t="s">
        <v>18</v>
      </c>
      <c r="C44" s="11" t="s">
        <v>447</v>
      </c>
      <c r="D44" s="89">
        <v>-1000000</v>
      </c>
    </row>
    <row r="45" spans="2:4" ht="31.5">
      <c r="B45" s="88" t="s">
        <v>432</v>
      </c>
      <c r="C45" s="11" t="s">
        <v>448</v>
      </c>
      <c r="D45" s="89">
        <f>SUM(D46)</f>
        <v>-100000</v>
      </c>
    </row>
    <row r="46" spans="2:4" ht="63">
      <c r="B46" s="88" t="s">
        <v>19</v>
      </c>
      <c r="C46" s="11" t="s">
        <v>449</v>
      </c>
      <c r="D46" s="89">
        <v>-100000</v>
      </c>
    </row>
    <row r="47" spans="2:4" ht="15.75">
      <c r="B47" s="91"/>
      <c r="C47" s="79" t="s">
        <v>630</v>
      </c>
      <c r="D47" s="92">
        <f>SUM(D15)</f>
        <v>-15673283.439999994</v>
      </c>
    </row>
  </sheetData>
  <sheetProtection/>
  <mergeCells count="2">
    <mergeCell ref="C1:C8"/>
    <mergeCell ref="A12:D12"/>
  </mergeCells>
  <printOptions/>
  <pageMargins left="0.7874015748031497" right="0.1968503937007874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="82" zoomScalePageLayoutView="82" workbookViewId="0" topLeftCell="A1">
      <selection activeCell="A31" sqref="A31"/>
    </sheetView>
  </sheetViews>
  <sheetFormatPr defaultColWidth="9.140625" defaultRowHeight="15"/>
  <cols>
    <col min="1" max="1" width="28.57421875" style="0" customWidth="1"/>
    <col min="2" max="2" width="79.00390625" style="0" customWidth="1"/>
    <col min="3" max="3" width="13.8515625" style="0" customWidth="1"/>
  </cols>
  <sheetData>
    <row r="1" spans="2:3" ht="15" customHeight="1">
      <c r="B1" s="141" t="s">
        <v>722</v>
      </c>
      <c r="C1" s="61"/>
    </row>
    <row r="2" spans="2:3" ht="15" customHeight="1">
      <c r="B2" s="142"/>
      <c r="C2" s="61"/>
    </row>
    <row r="3" spans="2:3" ht="15" customHeight="1">
      <c r="B3" s="142"/>
      <c r="C3" s="61"/>
    </row>
    <row r="4" spans="2:3" ht="40.5" customHeight="1">
      <c r="B4" s="142"/>
      <c r="C4" s="61"/>
    </row>
    <row r="5" spans="2:3" ht="15" customHeight="1">
      <c r="B5" s="59"/>
      <c r="C5" s="61"/>
    </row>
    <row r="6" spans="2:3" ht="15" customHeight="1">
      <c r="B6" s="144" t="s">
        <v>346</v>
      </c>
      <c r="C6" s="61"/>
    </row>
    <row r="7" spans="2:8" ht="20.25" customHeight="1">
      <c r="B7" s="144"/>
      <c r="C7" s="60"/>
      <c r="H7" s="32"/>
    </row>
    <row r="8" spans="2:8" ht="15">
      <c r="B8" s="59"/>
      <c r="H8" s="32"/>
    </row>
    <row r="9" ht="15">
      <c r="C9" t="s">
        <v>486</v>
      </c>
    </row>
    <row r="10" spans="1:3" ht="46.5" customHeight="1">
      <c r="A10" s="33" t="s">
        <v>393</v>
      </c>
      <c r="B10" s="35" t="s">
        <v>394</v>
      </c>
      <c r="C10" s="36" t="s">
        <v>487</v>
      </c>
    </row>
    <row r="11" spans="1:3" ht="36" customHeight="1">
      <c r="A11" s="17" t="s">
        <v>399</v>
      </c>
      <c r="B11" s="17" t="s">
        <v>223</v>
      </c>
      <c r="C11" s="93">
        <f>SUM(C12,C19,C15,C49)</f>
        <v>421913772.6</v>
      </c>
    </row>
    <row r="12" spans="1:3" ht="24" customHeight="1">
      <c r="A12" s="17" t="s">
        <v>400</v>
      </c>
      <c r="B12" s="17" t="s">
        <v>224</v>
      </c>
      <c r="C12" s="21">
        <f>SUM(C13)</f>
        <v>53550359</v>
      </c>
    </row>
    <row r="13" spans="1:3" ht="15">
      <c r="A13" s="17" t="s">
        <v>401</v>
      </c>
      <c r="B13" s="17" t="s">
        <v>403</v>
      </c>
      <c r="C13" s="21">
        <f>SUM(C14)</f>
        <v>53550359</v>
      </c>
    </row>
    <row r="14" spans="1:3" ht="28.5" customHeight="1">
      <c r="A14" s="19" t="s">
        <v>402</v>
      </c>
      <c r="B14" s="19" t="s">
        <v>404</v>
      </c>
      <c r="C14" s="20">
        <v>53550359</v>
      </c>
    </row>
    <row r="15" spans="1:3" ht="15">
      <c r="A15" s="17" t="s">
        <v>326</v>
      </c>
      <c r="B15" s="17" t="s">
        <v>329</v>
      </c>
      <c r="C15" s="18">
        <f>SUM(C17+C16)</f>
        <v>100837550.6</v>
      </c>
    </row>
    <row r="16" spans="1:3" ht="15">
      <c r="A16" s="17" t="s">
        <v>476</v>
      </c>
      <c r="B16" s="17" t="s">
        <v>477</v>
      </c>
      <c r="C16" s="18">
        <v>1401306</v>
      </c>
    </row>
    <row r="17" spans="1:3" ht="15">
      <c r="A17" s="17" t="s">
        <v>327</v>
      </c>
      <c r="B17" s="17" t="s">
        <v>330</v>
      </c>
      <c r="C17" s="18">
        <f>SUM(C18)</f>
        <v>99436244.6</v>
      </c>
    </row>
    <row r="18" spans="1:3" ht="15">
      <c r="A18" s="17" t="s">
        <v>328</v>
      </c>
      <c r="B18" s="17" t="s">
        <v>331</v>
      </c>
      <c r="C18" s="18">
        <v>99436244.6</v>
      </c>
    </row>
    <row r="19" spans="1:3" ht="27" customHeight="1">
      <c r="A19" s="17" t="s">
        <v>405</v>
      </c>
      <c r="B19" s="17" t="s">
        <v>225</v>
      </c>
      <c r="C19" s="18">
        <f>SUM(C20,C22,C26,C28,C24)</f>
        <v>267455863</v>
      </c>
    </row>
    <row r="20" spans="1:3" ht="30" customHeight="1">
      <c r="A20" s="17" t="s">
        <v>406</v>
      </c>
      <c r="B20" s="17" t="s">
        <v>413</v>
      </c>
      <c r="C20" s="18">
        <f>SUM(C21)</f>
        <v>889744</v>
      </c>
    </row>
    <row r="21" spans="1:3" ht="25.5">
      <c r="A21" s="19" t="s">
        <v>407</v>
      </c>
      <c r="B21" s="19" t="s">
        <v>414</v>
      </c>
      <c r="C21" s="20">
        <v>889744</v>
      </c>
    </row>
    <row r="22" spans="1:3" ht="40.5" customHeight="1">
      <c r="A22" s="17" t="s">
        <v>408</v>
      </c>
      <c r="B22" s="17" t="s">
        <v>415</v>
      </c>
      <c r="C22" s="18">
        <v>314628</v>
      </c>
    </row>
    <row r="23" spans="1:3" ht="37.5" customHeight="1">
      <c r="A23" s="19" t="s">
        <v>409</v>
      </c>
      <c r="B23" s="19" t="s">
        <v>416</v>
      </c>
      <c r="C23" s="20">
        <v>314628</v>
      </c>
    </row>
    <row r="24" spans="1:3" ht="25.5" customHeight="1">
      <c r="A24" s="19" t="s">
        <v>226</v>
      </c>
      <c r="B24" s="19" t="s">
        <v>39</v>
      </c>
      <c r="C24" s="20">
        <f>SUM(C25)</f>
        <v>2078063</v>
      </c>
    </row>
    <row r="25" spans="1:3" ht="33.75" customHeight="1">
      <c r="A25" s="19" t="s">
        <v>227</v>
      </c>
      <c r="B25" s="19" t="s">
        <v>40</v>
      </c>
      <c r="C25" s="20">
        <v>2078063</v>
      </c>
    </row>
    <row r="26" spans="1:3" ht="25.5">
      <c r="A26" s="17" t="s">
        <v>410</v>
      </c>
      <c r="B26" s="17" t="s">
        <v>417</v>
      </c>
      <c r="C26" s="18">
        <f>SUM(C27)</f>
        <v>12110525</v>
      </c>
    </row>
    <row r="27" spans="1:3" ht="25.5">
      <c r="A27" s="19" t="s">
        <v>411</v>
      </c>
      <c r="B27" s="19" t="s">
        <v>418</v>
      </c>
      <c r="C27" s="20">
        <v>12110525</v>
      </c>
    </row>
    <row r="28" spans="1:3" ht="15">
      <c r="A28" s="17" t="s">
        <v>412</v>
      </c>
      <c r="B28" s="17" t="s">
        <v>419</v>
      </c>
      <c r="C28" s="18">
        <f>SUM(C29)</f>
        <v>252062903</v>
      </c>
    </row>
    <row r="29" spans="1:3" ht="15">
      <c r="A29" s="19" t="s">
        <v>420</v>
      </c>
      <c r="B29" s="19" t="s">
        <v>421</v>
      </c>
      <c r="C29" s="18">
        <f>SUM(C30+C31+C32+C33+C34+C35+C38+C40+C41+C42+C43+C44+C45+C46+C39+C47+C48+C37)</f>
        <v>252062903</v>
      </c>
    </row>
    <row r="30" spans="1:3" ht="25.5">
      <c r="A30" s="19" t="s">
        <v>420</v>
      </c>
      <c r="B30" s="19" t="s">
        <v>228</v>
      </c>
      <c r="C30" s="20">
        <v>9385934</v>
      </c>
    </row>
    <row r="31" spans="1:3" ht="28.5" customHeight="1">
      <c r="A31" s="19" t="s">
        <v>420</v>
      </c>
      <c r="B31" s="19" t="s">
        <v>229</v>
      </c>
      <c r="C31" s="20">
        <v>4621672</v>
      </c>
    </row>
    <row r="32" spans="1:3" ht="25.5">
      <c r="A32" s="19" t="s">
        <v>420</v>
      </c>
      <c r="B32" s="19" t="s">
        <v>230</v>
      </c>
      <c r="C32" s="20">
        <v>237000</v>
      </c>
    </row>
    <row r="33" spans="1:3" ht="48" customHeight="1">
      <c r="A33" s="19" t="s">
        <v>420</v>
      </c>
      <c r="B33" s="19" t="s">
        <v>231</v>
      </c>
      <c r="C33" s="20">
        <v>711000</v>
      </c>
    </row>
    <row r="34" spans="1:3" ht="54" customHeight="1">
      <c r="A34" s="19" t="s">
        <v>420</v>
      </c>
      <c r="B34" s="22" t="s">
        <v>232</v>
      </c>
      <c r="C34" s="23">
        <v>12403634</v>
      </c>
    </row>
    <row r="35" spans="1:3" ht="51" customHeight="1">
      <c r="A35" s="19" t="s">
        <v>420</v>
      </c>
      <c r="B35" s="22" t="s">
        <v>233</v>
      </c>
      <c r="C35" s="18">
        <v>850166</v>
      </c>
    </row>
    <row r="36" spans="1:3" ht="40.5" customHeight="1">
      <c r="A36" s="19" t="s">
        <v>420</v>
      </c>
      <c r="B36" s="22" t="s">
        <v>234</v>
      </c>
      <c r="C36" s="23">
        <v>850166</v>
      </c>
    </row>
    <row r="37" spans="1:3" ht="42.75" customHeight="1">
      <c r="A37" s="19" t="s">
        <v>420</v>
      </c>
      <c r="B37" s="22" t="s">
        <v>235</v>
      </c>
      <c r="C37" s="23">
        <v>24276</v>
      </c>
    </row>
    <row r="38" spans="1:3" ht="88.5" customHeight="1">
      <c r="A38" s="19" t="s">
        <v>420</v>
      </c>
      <c r="B38" s="22" t="s">
        <v>236</v>
      </c>
      <c r="C38" s="23">
        <v>176960677</v>
      </c>
    </row>
    <row r="39" spans="1:3" ht="81.75" customHeight="1">
      <c r="A39" s="19" t="s">
        <v>420</v>
      </c>
      <c r="B39" s="22" t="s">
        <v>237</v>
      </c>
      <c r="C39" s="23">
        <v>23898100</v>
      </c>
    </row>
    <row r="40" spans="1:3" ht="55.5" customHeight="1">
      <c r="A40" s="19" t="s">
        <v>420</v>
      </c>
      <c r="B40" s="19" t="s">
        <v>238</v>
      </c>
      <c r="C40" s="20">
        <v>80400</v>
      </c>
    </row>
    <row r="41" spans="1:3" ht="55.5" customHeight="1">
      <c r="A41" s="19" t="s">
        <v>420</v>
      </c>
      <c r="B41" s="24" t="s">
        <v>239</v>
      </c>
      <c r="C41" s="24">
        <v>900218</v>
      </c>
    </row>
    <row r="42" spans="1:3" ht="50.25" customHeight="1">
      <c r="A42" s="19" t="s">
        <v>420</v>
      </c>
      <c r="B42" s="24" t="s">
        <v>240</v>
      </c>
      <c r="C42" s="24">
        <v>1422000</v>
      </c>
    </row>
    <row r="43" spans="1:3" ht="39.75" customHeight="1">
      <c r="A43" s="19" t="s">
        <v>420</v>
      </c>
      <c r="B43" s="25" t="s">
        <v>241</v>
      </c>
      <c r="C43" s="26">
        <v>237000</v>
      </c>
    </row>
    <row r="44" spans="1:3" ht="42" customHeight="1">
      <c r="A44" s="19" t="s">
        <v>420</v>
      </c>
      <c r="B44" s="25" t="s">
        <v>242</v>
      </c>
      <c r="C44" s="26">
        <v>18046527</v>
      </c>
    </row>
    <row r="45" spans="1:3" ht="33" customHeight="1">
      <c r="A45" s="19" t="s">
        <v>420</v>
      </c>
      <c r="B45" s="25" t="s">
        <v>243</v>
      </c>
      <c r="C45" s="26">
        <v>198921</v>
      </c>
    </row>
    <row r="46" spans="1:3" ht="48.75" customHeight="1">
      <c r="A46" s="19" t="s">
        <v>420</v>
      </c>
      <c r="B46" s="27" t="s">
        <v>244</v>
      </c>
      <c r="C46" s="28">
        <v>237000</v>
      </c>
    </row>
    <row r="47" spans="1:3" ht="44.25" customHeight="1">
      <c r="A47" s="19" t="s">
        <v>420</v>
      </c>
      <c r="B47" s="27" t="s">
        <v>282</v>
      </c>
      <c r="C47" s="28">
        <v>1772768</v>
      </c>
    </row>
    <row r="48" spans="1:3" s="57" customFormat="1" ht="70.5" customHeight="1">
      <c r="A48" s="19" t="s">
        <v>291</v>
      </c>
      <c r="B48" s="27" t="s">
        <v>285</v>
      </c>
      <c r="C48" s="28">
        <v>75610</v>
      </c>
    </row>
    <row r="49" spans="1:3" ht="21" customHeight="1">
      <c r="A49" s="74" t="s">
        <v>462</v>
      </c>
      <c r="B49" s="75" t="s">
        <v>465</v>
      </c>
      <c r="C49" s="28">
        <f>SUM(C50)</f>
        <v>70000</v>
      </c>
    </row>
    <row r="50" spans="1:3" ht="26.25">
      <c r="A50" s="74" t="s">
        <v>463</v>
      </c>
      <c r="B50" s="75" t="s">
        <v>466</v>
      </c>
      <c r="C50" s="28">
        <f>SUM(C51)</f>
        <v>70000</v>
      </c>
    </row>
    <row r="51" spans="1:3" ht="39">
      <c r="A51" s="74" t="s">
        <v>464</v>
      </c>
      <c r="B51" s="75" t="s">
        <v>467</v>
      </c>
      <c r="C51" s="28">
        <v>70000</v>
      </c>
    </row>
  </sheetData>
  <sheetProtection/>
  <mergeCells count="2">
    <mergeCell ref="B1:B4"/>
    <mergeCell ref="B6:B7"/>
  </mergeCells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view="pageLayout" zoomScaleNormal="79" workbookViewId="0" topLeftCell="A1">
      <selection activeCell="A10" sqref="A10:C10"/>
    </sheetView>
  </sheetViews>
  <sheetFormatPr defaultColWidth="9.140625" defaultRowHeight="15"/>
  <cols>
    <col min="1" max="1" width="24.7109375" style="0" customWidth="1"/>
    <col min="2" max="2" width="90.7109375" style="0" customWidth="1"/>
    <col min="3" max="3" width="12.8515625" style="0" customWidth="1"/>
  </cols>
  <sheetData>
    <row r="1" spans="2:3" ht="15">
      <c r="B1" s="141" t="s">
        <v>730</v>
      </c>
      <c r="C1" s="61"/>
    </row>
    <row r="2" spans="2:3" ht="15">
      <c r="B2" s="142"/>
      <c r="C2" s="61"/>
    </row>
    <row r="3" spans="2:3" ht="15">
      <c r="B3" s="142"/>
      <c r="C3" s="61"/>
    </row>
    <row r="4" spans="2:3" ht="15">
      <c r="B4" s="142"/>
      <c r="C4" s="61"/>
    </row>
    <row r="5" spans="2:3" ht="15">
      <c r="B5" s="142"/>
      <c r="C5" s="61"/>
    </row>
    <row r="6" spans="2:3" ht="15">
      <c r="B6" s="142"/>
      <c r="C6" s="61"/>
    </row>
    <row r="7" spans="2:3" ht="15">
      <c r="B7" s="62"/>
      <c r="C7" s="60"/>
    </row>
    <row r="8" spans="2:3" ht="15">
      <c r="B8" s="145"/>
      <c r="C8" s="145"/>
    </row>
    <row r="9" ht="15">
      <c r="I9" s="32"/>
    </row>
    <row r="10" spans="1:9" ht="15.75">
      <c r="A10" s="146" t="s">
        <v>142</v>
      </c>
      <c r="B10" s="146"/>
      <c r="C10" s="146"/>
      <c r="I10" s="32"/>
    </row>
    <row r="11" spans="1:3" ht="15.75">
      <c r="A11" s="147" t="s">
        <v>41</v>
      </c>
      <c r="B11" s="147"/>
      <c r="C11" s="147"/>
    </row>
    <row r="12" spans="1:3" ht="35.25" customHeight="1">
      <c r="A12" s="148" t="s">
        <v>659</v>
      </c>
      <c r="B12" s="148"/>
      <c r="C12" s="32" t="s">
        <v>275</v>
      </c>
    </row>
    <row r="13" spans="1:3" ht="48.75" customHeight="1">
      <c r="A13" s="33" t="s">
        <v>393</v>
      </c>
      <c r="B13" s="35" t="s">
        <v>394</v>
      </c>
      <c r="C13" s="33" t="s">
        <v>488</v>
      </c>
    </row>
    <row r="14" spans="1:3" ht="22.5" customHeight="1">
      <c r="A14" s="99" t="s">
        <v>543</v>
      </c>
      <c r="B14" s="98" t="s">
        <v>489</v>
      </c>
      <c r="C14" s="100">
        <v>74510415.67</v>
      </c>
    </row>
    <row r="15" spans="1:3" ht="18.75" customHeight="1">
      <c r="A15" s="99" t="s">
        <v>544</v>
      </c>
      <c r="B15" s="98" t="s">
        <v>23</v>
      </c>
      <c r="C15" s="100">
        <v>57097526.02</v>
      </c>
    </row>
    <row r="16" spans="1:3" ht="17.25" customHeight="1">
      <c r="A16" s="99" t="s">
        <v>545</v>
      </c>
      <c r="B16" s="98" t="s">
        <v>24</v>
      </c>
      <c r="C16" s="100">
        <v>57097526.02</v>
      </c>
    </row>
    <row r="17" spans="1:3" ht="39">
      <c r="A17" s="99" t="s">
        <v>546</v>
      </c>
      <c r="B17" s="98" t="s">
        <v>490</v>
      </c>
      <c r="C17" s="100">
        <v>56751485.83</v>
      </c>
    </row>
    <row r="18" spans="1:3" ht="38.25" customHeight="1">
      <c r="A18" s="99" t="s">
        <v>547</v>
      </c>
      <c r="B18" s="98" t="s">
        <v>491</v>
      </c>
      <c r="C18" s="100">
        <v>170651.5</v>
      </c>
    </row>
    <row r="19" spans="1:3" ht="16.5" customHeight="1">
      <c r="A19" s="99" t="s">
        <v>548</v>
      </c>
      <c r="B19" s="98" t="s">
        <v>492</v>
      </c>
      <c r="C19" s="100">
        <v>175388.69</v>
      </c>
    </row>
    <row r="20" spans="1:3" ht="30" customHeight="1">
      <c r="A20" s="99" t="s">
        <v>254</v>
      </c>
      <c r="B20" s="98" t="s">
        <v>255</v>
      </c>
      <c r="C20" s="100">
        <v>1000311</v>
      </c>
    </row>
    <row r="21" spans="1:3" ht="34.5" customHeight="1">
      <c r="A21" s="99" t="s">
        <v>256</v>
      </c>
      <c r="B21" s="98" t="s">
        <v>257</v>
      </c>
      <c r="C21" s="100">
        <v>1000311</v>
      </c>
    </row>
    <row r="22" spans="1:3" ht="46.5" customHeight="1">
      <c r="A22" s="99" t="s">
        <v>549</v>
      </c>
      <c r="B22" s="98" t="s">
        <v>493</v>
      </c>
      <c r="C22" s="100">
        <v>377534.59</v>
      </c>
    </row>
    <row r="23" spans="1:3" ht="41.25" customHeight="1">
      <c r="A23" s="99" t="s">
        <v>550</v>
      </c>
      <c r="B23" s="98" t="s">
        <v>494</v>
      </c>
      <c r="C23" s="100">
        <v>8504.13</v>
      </c>
    </row>
    <row r="24" spans="1:3" ht="25.5" customHeight="1">
      <c r="A24" s="99" t="s">
        <v>551</v>
      </c>
      <c r="B24" s="98" t="s">
        <v>495</v>
      </c>
      <c r="C24" s="100">
        <v>646760.06</v>
      </c>
    </row>
    <row r="25" spans="1:3" ht="41.25" customHeight="1">
      <c r="A25" s="99" t="s">
        <v>552</v>
      </c>
      <c r="B25" s="98" t="s">
        <v>496</v>
      </c>
      <c r="C25" s="100">
        <v>-32487.78</v>
      </c>
    </row>
    <row r="26" spans="1:3" ht="22.5" customHeight="1">
      <c r="A26" s="99" t="s">
        <v>553</v>
      </c>
      <c r="B26" s="98" t="s">
        <v>25</v>
      </c>
      <c r="C26" s="100">
        <v>2720889.71</v>
      </c>
    </row>
    <row r="27" spans="1:3" ht="16.5" customHeight="1">
      <c r="A27" s="99" t="s">
        <v>554</v>
      </c>
      <c r="B27" s="98" t="s">
        <v>26</v>
      </c>
      <c r="C27" s="100">
        <v>2628804.77</v>
      </c>
    </row>
    <row r="28" spans="1:3" ht="17.25" customHeight="1">
      <c r="A28" s="99" t="s">
        <v>555</v>
      </c>
      <c r="B28" s="98" t="s">
        <v>26</v>
      </c>
      <c r="C28" s="100">
        <v>2596499.21</v>
      </c>
    </row>
    <row r="29" spans="1:3" ht="33" customHeight="1">
      <c r="A29" s="99" t="s">
        <v>556</v>
      </c>
      <c r="B29" s="98" t="s">
        <v>497</v>
      </c>
      <c r="C29" s="100">
        <v>32305.56</v>
      </c>
    </row>
    <row r="30" spans="1:3" ht="31.5" customHeight="1">
      <c r="A30" s="99" t="s">
        <v>557</v>
      </c>
      <c r="B30" s="98" t="s">
        <v>27</v>
      </c>
      <c r="C30" s="100">
        <v>92084.94</v>
      </c>
    </row>
    <row r="31" spans="1:3" ht="28.5" customHeight="1">
      <c r="A31" s="99" t="s">
        <v>558</v>
      </c>
      <c r="B31" s="98" t="s">
        <v>27</v>
      </c>
      <c r="C31" s="100">
        <v>92087.05</v>
      </c>
    </row>
    <row r="32" spans="1:3" ht="27" customHeight="1">
      <c r="A32" s="99" t="s">
        <v>559</v>
      </c>
      <c r="B32" s="98" t="s">
        <v>498</v>
      </c>
      <c r="C32" s="100">
        <v>-2.11</v>
      </c>
    </row>
    <row r="33" spans="1:3" ht="15">
      <c r="A33" s="99" t="s">
        <v>560</v>
      </c>
      <c r="B33" s="98" t="s">
        <v>28</v>
      </c>
      <c r="C33" s="100">
        <v>1430436.32</v>
      </c>
    </row>
    <row r="34" spans="1:3" ht="15">
      <c r="A34" s="99" t="s">
        <v>561</v>
      </c>
      <c r="B34" s="98" t="s">
        <v>29</v>
      </c>
      <c r="C34" s="100">
        <v>1430436.32</v>
      </c>
    </row>
    <row r="35" spans="1:3" ht="26.25">
      <c r="A35" s="99" t="s">
        <v>562</v>
      </c>
      <c r="B35" s="98" t="s">
        <v>499</v>
      </c>
      <c r="C35" s="100">
        <v>1430436.32</v>
      </c>
    </row>
    <row r="36" spans="1:3" ht="30" customHeight="1">
      <c r="A36" s="99" t="s">
        <v>563</v>
      </c>
      <c r="B36" s="98" t="s">
        <v>500</v>
      </c>
      <c r="C36" s="100">
        <v>0.03</v>
      </c>
    </row>
    <row r="37" spans="1:3" ht="15">
      <c r="A37" s="99" t="s">
        <v>564</v>
      </c>
      <c r="B37" s="98" t="s">
        <v>501</v>
      </c>
      <c r="C37" s="100">
        <v>0.03</v>
      </c>
    </row>
    <row r="38" spans="1:3" ht="26.25">
      <c r="A38" s="99" t="s">
        <v>565</v>
      </c>
      <c r="B38" s="98" t="s">
        <v>502</v>
      </c>
      <c r="C38" s="100">
        <v>0.03</v>
      </c>
    </row>
    <row r="39" spans="1:3" ht="39">
      <c r="A39" s="99" t="s">
        <v>566</v>
      </c>
      <c r="B39" s="98" t="s">
        <v>503</v>
      </c>
      <c r="C39" s="100">
        <v>0.03</v>
      </c>
    </row>
    <row r="40" spans="1:3" ht="25.5" customHeight="1">
      <c r="A40" s="99" t="s">
        <v>567</v>
      </c>
      <c r="B40" s="98" t="s">
        <v>504</v>
      </c>
      <c r="C40" s="100">
        <v>3687089.62</v>
      </c>
    </row>
    <row r="41" spans="1:3" ht="24.75" customHeight="1">
      <c r="A41" s="99" t="s">
        <v>568</v>
      </c>
      <c r="B41" s="98" t="s">
        <v>505</v>
      </c>
      <c r="C41" s="100">
        <v>10837.19</v>
      </c>
    </row>
    <row r="42" spans="1:3" ht="33" customHeight="1">
      <c r="A42" s="99" t="s">
        <v>569</v>
      </c>
      <c r="B42" s="98" t="s">
        <v>506</v>
      </c>
      <c r="C42" s="100">
        <v>10837.19</v>
      </c>
    </row>
    <row r="43" spans="1:3" ht="27" customHeight="1">
      <c r="A43" s="99" t="s">
        <v>570</v>
      </c>
      <c r="B43" s="98" t="s">
        <v>30</v>
      </c>
      <c r="C43" s="100">
        <v>3676252.43</v>
      </c>
    </row>
    <row r="44" spans="1:3" ht="39">
      <c r="A44" s="99" t="s">
        <v>571</v>
      </c>
      <c r="B44" s="98" t="s">
        <v>31</v>
      </c>
      <c r="C44" s="100">
        <v>2275085.82</v>
      </c>
    </row>
    <row r="45" spans="1:3" ht="39">
      <c r="A45" s="99" t="s">
        <v>572</v>
      </c>
      <c r="B45" s="98" t="s">
        <v>395</v>
      </c>
      <c r="C45" s="100">
        <v>2275085.82</v>
      </c>
    </row>
    <row r="46" spans="1:3" ht="39" customHeight="1">
      <c r="A46" s="99" t="s">
        <v>573</v>
      </c>
      <c r="B46" s="98" t="s">
        <v>32</v>
      </c>
      <c r="C46" s="100">
        <v>1401166.61</v>
      </c>
    </row>
    <row r="47" spans="1:3" ht="27" customHeight="1">
      <c r="A47" s="99" t="s">
        <v>574</v>
      </c>
      <c r="B47" s="98" t="s">
        <v>396</v>
      </c>
      <c r="C47" s="100">
        <v>1401166.61</v>
      </c>
    </row>
    <row r="48" spans="1:3" ht="21" customHeight="1">
      <c r="A48" s="99" t="s">
        <v>575</v>
      </c>
      <c r="B48" s="98" t="s">
        <v>33</v>
      </c>
      <c r="C48" s="100">
        <v>220603.78</v>
      </c>
    </row>
    <row r="49" spans="1:3" ht="22.5" customHeight="1">
      <c r="A49" s="99" t="s">
        <v>576</v>
      </c>
      <c r="B49" s="98" t="s">
        <v>507</v>
      </c>
      <c r="C49" s="100">
        <v>220603.78</v>
      </c>
    </row>
    <row r="50" spans="1:3" ht="30" customHeight="1">
      <c r="A50" s="99" t="s">
        <v>577</v>
      </c>
      <c r="B50" s="98" t="s">
        <v>508</v>
      </c>
      <c r="C50" s="100">
        <v>9418.96</v>
      </c>
    </row>
    <row r="51" spans="1:3" ht="30" customHeight="1">
      <c r="A51" s="99" t="s">
        <v>221</v>
      </c>
      <c r="B51" s="98" t="s">
        <v>34</v>
      </c>
      <c r="C51" s="100">
        <v>1215.56</v>
      </c>
    </row>
    <row r="52" spans="1:3" ht="26.25" customHeight="1">
      <c r="A52" s="99" t="s">
        <v>578</v>
      </c>
      <c r="B52" s="98" t="s">
        <v>509</v>
      </c>
      <c r="C52" s="100">
        <v>40721.5</v>
      </c>
    </row>
    <row r="53" spans="1:3" ht="15" customHeight="1">
      <c r="A53" s="99" t="s">
        <v>579</v>
      </c>
      <c r="B53" s="98" t="s">
        <v>510</v>
      </c>
      <c r="C53" s="100">
        <v>169247.76</v>
      </c>
    </row>
    <row r="54" spans="1:3" ht="16.5" customHeight="1">
      <c r="A54" s="99" t="s">
        <v>580</v>
      </c>
      <c r="B54" s="98" t="s">
        <v>35</v>
      </c>
      <c r="C54" s="100">
        <v>6141506.72</v>
      </c>
    </row>
    <row r="55" spans="1:3" ht="18" customHeight="1">
      <c r="A55" s="99" t="s">
        <v>581</v>
      </c>
      <c r="B55" s="98" t="s">
        <v>222</v>
      </c>
      <c r="C55" s="100">
        <v>6105919.49</v>
      </c>
    </row>
    <row r="56" spans="1:3" ht="18.75" customHeight="1">
      <c r="A56" s="99" t="s">
        <v>582</v>
      </c>
      <c r="B56" s="98" t="s">
        <v>511</v>
      </c>
      <c r="C56" s="100">
        <v>6105919.49</v>
      </c>
    </row>
    <row r="57" spans="1:3" ht="13.5" customHeight="1">
      <c r="A57" s="99" t="s">
        <v>583</v>
      </c>
      <c r="B57" s="98" t="s">
        <v>512</v>
      </c>
      <c r="C57" s="100">
        <v>6105919.49</v>
      </c>
    </row>
    <row r="58" spans="1:3" ht="23.25" customHeight="1">
      <c r="A58" s="99" t="s">
        <v>584</v>
      </c>
      <c r="B58" s="98" t="s">
        <v>513</v>
      </c>
      <c r="C58" s="100">
        <v>35587.23</v>
      </c>
    </row>
    <row r="59" spans="1:3" ht="16.5" customHeight="1">
      <c r="A59" s="99" t="s">
        <v>585</v>
      </c>
      <c r="B59" s="98" t="s">
        <v>514</v>
      </c>
      <c r="C59" s="100">
        <v>35587.23</v>
      </c>
    </row>
    <row r="60" spans="1:3" ht="28.5" customHeight="1">
      <c r="A60" s="99" t="s">
        <v>586</v>
      </c>
      <c r="B60" s="98" t="s">
        <v>515</v>
      </c>
      <c r="C60" s="100">
        <v>35587.23</v>
      </c>
    </row>
    <row r="61" spans="1:3" ht="15">
      <c r="A61" s="99" t="s">
        <v>587</v>
      </c>
      <c r="B61" s="98" t="s">
        <v>36</v>
      </c>
      <c r="C61" s="100">
        <v>762404.82</v>
      </c>
    </row>
    <row r="62" spans="1:3" ht="24.75" customHeight="1">
      <c r="A62" s="99" t="s">
        <v>588</v>
      </c>
      <c r="B62" s="98" t="s">
        <v>516</v>
      </c>
      <c r="C62" s="100">
        <v>762404.82</v>
      </c>
    </row>
    <row r="63" spans="1:3" ht="33" customHeight="1">
      <c r="A63" s="99" t="s">
        <v>589</v>
      </c>
      <c r="B63" s="98" t="s">
        <v>517</v>
      </c>
      <c r="C63" s="100">
        <v>762404.82</v>
      </c>
    </row>
    <row r="64" spans="1:3" ht="27.75" customHeight="1">
      <c r="A64" s="99" t="s">
        <v>590</v>
      </c>
      <c r="B64" s="98" t="s">
        <v>397</v>
      </c>
      <c r="C64" s="100">
        <v>762404.82</v>
      </c>
    </row>
    <row r="65" spans="1:3" ht="15.75" customHeight="1">
      <c r="A65" s="99" t="s">
        <v>591</v>
      </c>
      <c r="B65" s="98" t="s">
        <v>37</v>
      </c>
      <c r="C65" s="100">
        <v>1442688.19</v>
      </c>
    </row>
    <row r="66" spans="1:3" ht="21.75" customHeight="1">
      <c r="A66" s="99" t="s">
        <v>592</v>
      </c>
      <c r="B66" s="98" t="s">
        <v>518</v>
      </c>
      <c r="C66" s="100">
        <v>239.58</v>
      </c>
    </row>
    <row r="67" spans="1:3" ht="37.5" customHeight="1">
      <c r="A67" s="99" t="s">
        <v>593</v>
      </c>
      <c r="B67" s="98" t="s">
        <v>519</v>
      </c>
      <c r="C67" s="100">
        <v>239.58</v>
      </c>
    </row>
    <row r="68" spans="1:3" ht="35.25" customHeight="1">
      <c r="A68" s="99" t="s">
        <v>173</v>
      </c>
      <c r="B68" s="98" t="s">
        <v>164</v>
      </c>
      <c r="C68" s="100">
        <v>84000</v>
      </c>
    </row>
    <row r="69" spans="1:3" ht="32.25" customHeight="1">
      <c r="A69" s="99" t="s">
        <v>174</v>
      </c>
      <c r="B69" s="98" t="s">
        <v>165</v>
      </c>
      <c r="C69" s="100">
        <v>84000</v>
      </c>
    </row>
    <row r="70" spans="1:3" ht="59.25" customHeight="1">
      <c r="A70" s="99" t="s">
        <v>175</v>
      </c>
      <c r="B70" s="98" t="s">
        <v>166</v>
      </c>
      <c r="C70" s="100">
        <v>41500</v>
      </c>
    </row>
    <row r="71" spans="1:3" ht="21" customHeight="1">
      <c r="A71" s="99" t="s">
        <v>176</v>
      </c>
      <c r="B71" s="98" t="s">
        <v>167</v>
      </c>
      <c r="C71" s="100">
        <v>41500</v>
      </c>
    </row>
    <row r="72" spans="1:3" ht="15" customHeight="1">
      <c r="A72" s="99" t="s">
        <v>177</v>
      </c>
      <c r="B72" s="98" t="s">
        <v>168</v>
      </c>
      <c r="C72" s="100">
        <v>81500</v>
      </c>
    </row>
    <row r="73" spans="1:3" ht="33.75" customHeight="1">
      <c r="A73" s="99" t="s">
        <v>178</v>
      </c>
      <c r="B73" s="98" t="s">
        <v>169</v>
      </c>
      <c r="C73" s="100">
        <v>23000</v>
      </c>
    </row>
    <row r="74" spans="1:3" ht="31.5" customHeight="1">
      <c r="A74" s="99" t="s">
        <v>179</v>
      </c>
      <c r="B74" s="98" t="s">
        <v>170</v>
      </c>
      <c r="C74" s="100">
        <v>23000</v>
      </c>
    </row>
    <row r="75" spans="1:3" ht="28.5" customHeight="1">
      <c r="A75" s="99" t="s">
        <v>180</v>
      </c>
      <c r="B75" s="98" t="s">
        <v>171</v>
      </c>
      <c r="C75" s="100">
        <v>58500</v>
      </c>
    </row>
    <row r="76" spans="1:3" ht="29.25" customHeight="1">
      <c r="A76" s="99" t="s">
        <v>594</v>
      </c>
      <c r="B76" s="98" t="s">
        <v>520</v>
      </c>
      <c r="C76" s="100">
        <v>150320</v>
      </c>
    </row>
    <row r="77" spans="1:3" ht="29.25" customHeight="1">
      <c r="A77" s="99" t="s">
        <v>595</v>
      </c>
      <c r="B77" s="98" t="s">
        <v>521</v>
      </c>
      <c r="C77" s="100">
        <v>150320</v>
      </c>
    </row>
    <row r="78" spans="1:3" ht="21" customHeight="1">
      <c r="A78" s="99" t="s">
        <v>596</v>
      </c>
      <c r="B78" s="98" t="s">
        <v>522</v>
      </c>
      <c r="C78" s="100">
        <v>12579</v>
      </c>
    </row>
    <row r="79" spans="1:3" ht="31.5" customHeight="1">
      <c r="A79" s="99" t="s">
        <v>597</v>
      </c>
      <c r="B79" s="98" t="s">
        <v>523</v>
      </c>
      <c r="C79" s="100">
        <v>12579</v>
      </c>
    </row>
    <row r="80" spans="1:3" ht="23.25" customHeight="1">
      <c r="A80" s="99" t="s">
        <v>598</v>
      </c>
      <c r="B80" s="98" t="s">
        <v>524</v>
      </c>
      <c r="C80" s="100">
        <v>433</v>
      </c>
    </row>
    <row r="81" spans="1:3" ht="26.25">
      <c r="A81" s="99" t="s">
        <v>599</v>
      </c>
      <c r="B81" s="98" t="s">
        <v>525</v>
      </c>
      <c r="C81" s="100">
        <v>433</v>
      </c>
    </row>
    <row r="82" spans="1:3" ht="39">
      <c r="A82" s="99" t="s">
        <v>181</v>
      </c>
      <c r="B82" s="98" t="s">
        <v>172</v>
      </c>
      <c r="C82" s="100">
        <v>116221.92</v>
      </c>
    </row>
    <row r="83" spans="1:3" ht="17.25" customHeight="1">
      <c r="A83" s="99" t="s">
        <v>600</v>
      </c>
      <c r="B83" s="98" t="s">
        <v>38</v>
      </c>
      <c r="C83" s="100">
        <v>955894.69</v>
      </c>
    </row>
    <row r="84" spans="1:3" ht="29.25" customHeight="1">
      <c r="A84" s="99" t="s">
        <v>601</v>
      </c>
      <c r="B84" s="98" t="s">
        <v>398</v>
      </c>
      <c r="C84" s="100">
        <v>955894.69</v>
      </c>
    </row>
    <row r="85" spans="1:3" ht="15">
      <c r="A85" s="99" t="s">
        <v>602</v>
      </c>
      <c r="B85" s="98" t="s">
        <v>526</v>
      </c>
      <c r="C85" s="100">
        <v>6959.46</v>
      </c>
    </row>
    <row r="86" spans="1:3" ht="33.75" customHeight="1">
      <c r="A86" s="99" t="s">
        <v>603</v>
      </c>
      <c r="B86" s="98" t="s">
        <v>527</v>
      </c>
      <c r="C86" s="100">
        <v>6959.46</v>
      </c>
    </row>
    <row r="87" spans="1:3" ht="21" customHeight="1">
      <c r="A87" s="99" t="s">
        <v>604</v>
      </c>
      <c r="B87" s="98" t="s">
        <v>528</v>
      </c>
      <c r="C87" s="100">
        <v>6959.46</v>
      </c>
    </row>
    <row r="88" spans="1:3" s="4" customFormat="1" ht="18.75" customHeight="1">
      <c r="A88" s="99" t="s">
        <v>605</v>
      </c>
      <c r="B88" s="98" t="s">
        <v>529</v>
      </c>
      <c r="C88" s="100">
        <v>421490859.66</v>
      </c>
    </row>
    <row r="89" spans="1:3" ht="27" customHeight="1">
      <c r="A89" s="99" t="s">
        <v>606</v>
      </c>
      <c r="B89" s="98" t="s">
        <v>530</v>
      </c>
      <c r="C89" s="100">
        <v>421913772.6</v>
      </c>
    </row>
    <row r="90" spans="1:3" ht="20.25" customHeight="1">
      <c r="A90" s="99" t="s">
        <v>607</v>
      </c>
      <c r="B90" s="98" t="s">
        <v>531</v>
      </c>
      <c r="C90" s="100">
        <v>53550359</v>
      </c>
    </row>
    <row r="91" spans="1:3" ht="15">
      <c r="A91" s="99" t="s">
        <v>608</v>
      </c>
      <c r="B91" s="98" t="s">
        <v>532</v>
      </c>
      <c r="C91" s="100">
        <v>53550359</v>
      </c>
    </row>
    <row r="92" spans="1:3" ht="15">
      <c r="A92" s="99" t="s">
        <v>609</v>
      </c>
      <c r="B92" s="98" t="s">
        <v>404</v>
      </c>
      <c r="C92" s="100">
        <v>53550359</v>
      </c>
    </row>
    <row r="93" spans="1:3" ht="15">
      <c r="A93" s="99" t="s">
        <v>610</v>
      </c>
      <c r="B93" s="98" t="s">
        <v>533</v>
      </c>
      <c r="C93" s="100">
        <v>100837550.6</v>
      </c>
    </row>
    <row r="94" spans="1:3" ht="31.5" customHeight="1">
      <c r="A94" s="99" t="s">
        <v>611</v>
      </c>
      <c r="B94" s="98" t="s">
        <v>534</v>
      </c>
      <c r="C94" s="100">
        <v>1401306</v>
      </c>
    </row>
    <row r="95" spans="1:3" ht="33" customHeight="1">
      <c r="A95" s="99" t="s">
        <v>612</v>
      </c>
      <c r="B95" s="98" t="s">
        <v>535</v>
      </c>
      <c r="C95" s="100">
        <v>1401306</v>
      </c>
    </row>
    <row r="96" spans="1:3" ht="15.75" customHeight="1">
      <c r="A96" s="99" t="s">
        <v>613</v>
      </c>
      <c r="B96" s="98" t="s">
        <v>330</v>
      </c>
      <c r="C96" s="100">
        <v>99436244.6</v>
      </c>
    </row>
    <row r="97" spans="1:3" ht="30.75" customHeight="1">
      <c r="A97" s="99" t="s">
        <v>614</v>
      </c>
      <c r="B97" s="98" t="s">
        <v>331</v>
      </c>
      <c r="C97" s="100">
        <v>99436244.6</v>
      </c>
    </row>
    <row r="98" spans="1:3" ht="24.75" customHeight="1">
      <c r="A98" s="99" t="s">
        <v>615</v>
      </c>
      <c r="B98" s="98" t="s">
        <v>536</v>
      </c>
      <c r="C98" s="100">
        <v>267455863</v>
      </c>
    </row>
    <row r="99" spans="1:3" ht="27" customHeight="1">
      <c r="A99" s="99" t="s">
        <v>616</v>
      </c>
      <c r="B99" s="98" t="s">
        <v>413</v>
      </c>
      <c r="C99" s="100">
        <v>889744</v>
      </c>
    </row>
    <row r="100" spans="1:3" ht="31.5" customHeight="1">
      <c r="A100" s="99" t="s">
        <v>617</v>
      </c>
      <c r="B100" s="98" t="s">
        <v>414</v>
      </c>
      <c r="C100" s="100">
        <v>889744</v>
      </c>
    </row>
    <row r="101" spans="1:3" ht="43.5" customHeight="1">
      <c r="A101" s="99" t="s">
        <v>618</v>
      </c>
      <c r="B101" s="98" t="s">
        <v>415</v>
      </c>
      <c r="C101" s="100">
        <v>314628</v>
      </c>
    </row>
    <row r="102" spans="1:3" ht="29.25" customHeight="1">
      <c r="A102" s="99" t="s">
        <v>619</v>
      </c>
      <c r="B102" s="98" t="s">
        <v>416</v>
      </c>
      <c r="C102" s="100">
        <v>314628</v>
      </c>
    </row>
    <row r="103" spans="1:3" ht="31.5" customHeight="1">
      <c r="A103" s="99" t="s">
        <v>226</v>
      </c>
      <c r="B103" s="98" t="s">
        <v>39</v>
      </c>
      <c r="C103" s="100">
        <v>2078063</v>
      </c>
    </row>
    <row r="104" spans="1:3" ht="35.25" customHeight="1">
      <c r="A104" s="99" t="s">
        <v>227</v>
      </c>
      <c r="B104" s="98" t="s">
        <v>537</v>
      </c>
      <c r="C104" s="100">
        <v>2078063</v>
      </c>
    </row>
    <row r="105" spans="1:3" ht="35.25" customHeight="1">
      <c r="A105" s="99" t="s">
        <v>620</v>
      </c>
      <c r="B105" s="98" t="s">
        <v>538</v>
      </c>
      <c r="C105" s="100">
        <v>12110525</v>
      </c>
    </row>
    <row r="106" spans="1:3" ht="33" customHeight="1">
      <c r="A106" s="99" t="s">
        <v>621</v>
      </c>
      <c r="B106" s="98" t="s">
        <v>539</v>
      </c>
      <c r="C106" s="100">
        <v>12110525</v>
      </c>
    </row>
    <row r="107" spans="1:3" ht="15">
      <c r="A107" s="99" t="s">
        <v>622</v>
      </c>
      <c r="B107" s="98" t="s">
        <v>419</v>
      </c>
      <c r="C107" s="100">
        <v>252062903</v>
      </c>
    </row>
    <row r="108" spans="1:3" ht="15">
      <c r="A108" s="99" t="s">
        <v>623</v>
      </c>
      <c r="B108" s="98" t="s">
        <v>421</v>
      </c>
      <c r="C108" s="100">
        <v>252062903</v>
      </c>
    </row>
    <row r="109" spans="1:3" ht="15">
      <c r="A109" s="99" t="s">
        <v>462</v>
      </c>
      <c r="B109" s="98" t="s">
        <v>465</v>
      </c>
      <c r="C109" s="100">
        <v>70000</v>
      </c>
    </row>
    <row r="110" spans="1:3" ht="26.25">
      <c r="A110" s="99" t="s">
        <v>463</v>
      </c>
      <c r="B110" s="98" t="s">
        <v>466</v>
      </c>
      <c r="C110" s="100">
        <v>70000</v>
      </c>
    </row>
    <row r="111" spans="1:3" ht="26.25">
      <c r="A111" s="99" t="s">
        <v>464</v>
      </c>
      <c r="B111" s="98" t="s">
        <v>467</v>
      </c>
      <c r="C111" s="100">
        <v>70000</v>
      </c>
    </row>
    <row r="112" spans="1:3" ht="15">
      <c r="A112" s="99" t="s">
        <v>624</v>
      </c>
      <c r="B112" s="98" t="s">
        <v>540</v>
      </c>
      <c r="C112" s="100">
        <v>164454</v>
      </c>
    </row>
    <row r="113" spans="1:3" ht="15">
      <c r="A113" s="99" t="s">
        <v>625</v>
      </c>
      <c r="B113" s="98" t="s">
        <v>20</v>
      </c>
      <c r="C113" s="100">
        <v>164454</v>
      </c>
    </row>
    <row r="114" spans="1:3" ht="15">
      <c r="A114" s="99" t="s">
        <v>626</v>
      </c>
      <c r="B114" s="98" t="s">
        <v>20</v>
      </c>
      <c r="C114" s="100">
        <v>164454</v>
      </c>
    </row>
    <row r="115" spans="1:3" ht="26.25">
      <c r="A115" s="99" t="s">
        <v>627</v>
      </c>
      <c r="B115" s="98" t="s">
        <v>541</v>
      </c>
      <c r="C115" s="100">
        <v>-587366.94</v>
      </c>
    </row>
    <row r="116" spans="1:3" ht="26.25">
      <c r="A116" s="99" t="s">
        <v>628</v>
      </c>
      <c r="B116" s="98" t="s">
        <v>542</v>
      </c>
      <c r="C116" s="100">
        <v>-587366.94</v>
      </c>
    </row>
    <row r="117" spans="1:3" ht="15">
      <c r="A117" s="82"/>
      <c r="B117" s="101" t="s">
        <v>629</v>
      </c>
      <c r="C117" s="102">
        <f>SUM(C14+C88)</f>
        <v>496001275.33000004</v>
      </c>
    </row>
  </sheetData>
  <sheetProtection/>
  <mergeCells count="5">
    <mergeCell ref="B8:C8"/>
    <mergeCell ref="A10:C10"/>
    <mergeCell ref="A11:C11"/>
    <mergeCell ref="B1:B6"/>
    <mergeCell ref="A12:B12"/>
  </mergeCells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2"/>
  <sheetViews>
    <sheetView view="pageLayout" zoomScale="85" zoomScaleNormal="75" zoomScalePageLayoutView="85" workbookViewId="0" topLeftCell="A1">
      <selection activeCell="A319" sqref="A319"/>
    </sheetView>
  </sheetViews>
  <sheetFormatPr defaultColWidth="9.140625" defaultRowHeight="15"/>
  <cols>
    <col min="1" max="1" width="86.8515625" style="0" customWidth="1"/>
    <col min="2" max="2" width="7.140625" style="0" customWidth="1"/>
    <col min="3" max="3" width="5.140625" style="0" customWidth="1"/>
    <col min="4" max="4" width="4.8515625" style="0" customWidth="1"/>
    <col min="5" max="5" width="11.57421875" style="0" customWidth="1"/>
    <col min="6" max="6" width="4.140625" style="0" customWidth="1"/>
    <col min="7" max="7" width="15.7109375" style="0" customWidth="1"/>
    <col min="8" max="8" width="9.140625" style="0" customWidth="1"/>
  </cols>
  <sheetData>
    <row r="1" spans="1:7" ht="15">
      <c r="A1" s="59"/>
      <c r="B1" s="141" t="s">
        <v>723</v>
      </c>
      <c r="C1" s="142"/>
      <c r="D1" s="142"/>
      <c r="E1" s="142"/>
      <c r="F1" s="142"/>
      <c r="G1" s="142"/>
    </row>
    <row r="2" spans="1:7" ht="15">
      <c r="A2" s="59"/>
      <c r="B2" s="142"/>
      <c r="C2" s="142"/>
      <c r="D2" s="142"/>
      <c r="E2" s="142"/>
      <c r="F2" s="142"/>
      <c r="G2" s="142"/>
    </row>
    <row r="3" spans="1:7" ht="15">
      <c r="A3" s="59"/>
      <c r="B3" s="142"/>
      <c r="C3" s="142"/>
      <c r="D3" s="142"/>
      <c r="E3" s="142"/>
      <c r="F3" s="142"/>
      <c r="G3" s="142"/>
    </row>
    <row r="4" spans="1:7" ht="15">
      <c r="A4" s="59"/>
      <c r="B4" s="142"/>
      <c r="C4" s="142"/>
      <c r="D4" s="142"/>
      <c r="E4" s="142"/>
      <c r="F4" s="142"/>
      <c r="G4" s="142"/>
    </row>
    <row r="5" spans="1:7" ht="15">
      <c r="A5" s="59"/>
      <c r="B5" s="142"/>
      <c r="C5" s="142"/>
      <c r="D5" s="142"/>
      <c r="E5" s="142"/>
      <c r="F5" s="142"/>
      <c r="G5" s="142"/>
    </row>
    <row r="6" spans="1:7" ht="15">
      <c r="A6" s="59"/>
      <c r="B6" s="142"/>
      <c r="C6" s="142"/>
      <c r="D6" s="142"/>
      <c r="E6" s="142"/>
      <c r="F6" s="142"/>
      <c r="G6" s="142"/>
    </row>
    <row r="7" spans="1:7" ht="15">
      <c r="A7" s="59"/>
      <c r="B7" s="142"/>
      <c r="C7" s="142"/>
      <c r="D7" s="142"/>
      <c r="E7" s="142"/>
      <c r="F7" s="142"/>
      <c r="G7" s="142"/>
    </row>
    <row r="8" spans="1:7" ht="15">
      <c r="A8" s="59"/>
      <c r="B8" s="142"/>
      <c r="C8" s="142"/>
      <c r="D8" s="142"/>
      <c r="E8" s="142"/>
      <c r="F8" s="142"/>
      <c r="G8" s="142"/>
    </row>
    <row r="9" spans="1:6" ht="18.75">
      <c r="A9" s="149" t="s">
        <v>274</v>
      </c>
      <c r="B9" s="149"/>
      <c r="C9" s="150"/>
      <c r="D9" s="150"/>
      <c r="E9" s="150"/>
      <c r="F9" s="150"/>
    </row>
    <row r="10" spans="1:6" ht="18.75">
      <c r="A10" s="149" t="s">
        <v>632</v>
      </c>
      <c r="B10" s="149"/>
      <c r="C10" s="150"/>
      <c r="D10" s="150"/>
      <c r="E10" s="150"/>
      <c r="F10" s="150"/>
    </row>
    <row r="11" spans="1:6" ht="18.75">
      <c r="A11" s="149" t="s">
        <v>661</v>
      </c>
      <c r="B11" s="149"/>
      <c r="C11" s="150"/>
      <c r="D11" s="150"/>
      <c r="E11" s="150"/>
      <c r="F11" s="150"/>
    </row>
    <row r="12" spans="3:7" ht="15.75">
      <c r="C12" s="10"/>
      <c r="G12" t="s">
        <v>275</v>
      </c>
    </row>
    <row r="13" spans="1:7" ht="37.5" customHeight="1">
      <c r="A13" s="7" t="s">
        <v>347</v>
      </c>
      <c r="B13" s="7" t="s">
        <v>276</v>
      </c>
      <c r="C13" s="7" t="s">
        <v>348</v>
      </c>
      <c r="D13" s="7" t="s">
        <v>349</v>
      </c>
      <c r="E13" s="7" t="s">
        <v>350</v>
      </c>
      <c r="F13" s="7" t="s">
        <v>351</v>
      </c>
      <c r="G13" s="35" t="s">
        <v>488</v>
      </c>
    </row>
    <row r="14" spans="1:7" ht="15.75">
      <c r="A14" s="41" t="s">
        <v>352</v>
      </c>
      <c r="B14" s="42" t="s">
        <v>392</v>
      </c>
      <c r="C14" s="6"/>
      <c r="D14" s="6"/>
      <c r="E14" s="6"/>
      <c r="F14" s="6"/>
      <c r="G14" s="64">
        <f>SUM(G15,G117,G122,G130,G216,G242,G287,G296,G302)</f>
        <v>480327991.89000005</v>
      </c>
    </row>
    <row r="15" spans="1:7" ht="15.75">
      <c r="A15" s="41" t="s">
        <v>353</v>
      </c>
      <c r="B15" s="42" t="s">
        <v>392</v>
      </c>
      <c r="C15" s="31" t="s">
        <v>354</v>
      </c>
      <c r="D15" s="31"/>
      <c r="E15" s="31"/>
      <c r="F15" s="31"/>
      <c r="G15" s="64">
        <f>SUM(G16,G21,G31,G67,G73,G78)</f>
        <v>30160947.21</v>
      </c>
    </row>
    <row r="16" spans="1:7" ht="31.5">
      <c r="A16" s="43" t="s">
        <v>355</v>
      </c>
      <c r="B16" s="44" t="s">
        <v>392</v>
      </c>
      <c r="C16" s="31" t="s">
        <v>354</v>
      </c>
      <c r="D16" s="31" t="s">
        <v>356</v>
      </c>
      <c r="E16" s="31"/>
      <c r="F16" s="31"/>
      <c r="G16" s="64">
        <f>SUM(G17)</f>
        <v>1189119.6</v>
      </c>
    </row>
    <row r="17" spans="1:7" ht="33" customHeight="1">
      <c r="A17" s="9" t="s">
        <v>144</v>
      </c>
      <c r="B17" s="37" t="s">
        <v>392</v>
      </c>
      <c r="C17" s="6" t="s">
        <v>354</v>
      </c>
      <c r="D17" s="6" t="s">
        <v>356</v>
      </c>
      <c r="E17" s="6" t="s">
        <v>42</v>
      </c>
      <c r="F17" s="6"/>
      <c r="G17" s="63">
        <f>SUM(G18)</f>
        <v>1189119.6</v>
      </c>
    </row>
    <row r="18" spans="1:7" ht="13.5" customHeight="1">
      <c r="A18" s="45" t="s">
        <v>143</v>
      </c>
      <c r="B18" s="46" t="s">
        <v>392</v>
      </c>
      <c r="C18" s="6" t="s">
        <v>354</v>
      </c>
      <c r="D18" s="6" t="s">
        <v>356</v>
      </c>
      <c r="E18" s="6" t="s">
        <v>43</v>
      </c>
      <c r="F18" s="6"/>
      <c r="G18" s="63">
        <f>SUM(G19)</f>
        <v>1189119.6</v>
      </c>
    </row>
    <row r="19" spans="1:7" ht="19.5" customHeight="1">
      <c r="A19" s="9" t="s">
        <v>44</v>
      </c>
      <c r="B19" s="37" t="s">
        <v>392</v>
      </c>
      <c r="C19" s="6" t="s">
        <v>354</v>
      </c>
      <c r="D19" s="6" t="s">
        <v>356</v>
      </c>
      <c r="E19" s="6" t="s">
        <v>124</v>
      </c>
      <c r="F19" s="6"/>
      <c r="G19" s="63">
        <f>SUM(G20)</f>
        <v>1189119.6</v>
      </c>
    </row>
    <row r="20" spans="1:7" ht="48" customHeight="1">
      <c r="A20" s="16" t="s">
        <v>45</v>
      </c>
      <c r="B20" s="38" t="s">
        <v>392</v>
      </c>
      <c r="C20" s="6" t="s">
        <v>354</v>
      </c>
      <c r="D20" s="6" t="s">
        <v>356</v>
      </c>
      <c r="E20" s="6" t="s">
        <v>124</v>
      </c>
      <c r="F20" s="6" t="s">
        <v>357</v>
      </c>
      <c r="G20" s="63">
        <v>1189119.6</v>
      </c>
    </row>
    <row r="21" spans="1:7" ht="47.25">
      <c r="A21" s="43" t="s">
        <v>358</v>
      </c>
      <c r="B21" s="44" t="s">
        <v>392</v>
      </c>
      <c r="C21" s="31" t="s">
        <v>354</v>
      </c>
      <c r="D21" s="31" t="s">
        <v>359</v>
      </c>
      <c r="E21" s="31"/>
      <c r="F21" s="31"/>
      <c r="G21" s="64">
        <f>SUM(,G22)</f>
        <v>760104.09</v>
      </c>
    </row>
    <row r="22" spans="1:7" ht="31.5">
      <c r="A22" s="9" t="s">
        <v>146</v>
      </c>
      <c r="B22" s="37" t="s">
        <v>392</v>
      </c>
      <c r="C22" s="6" t="s">
        <v>354</v>
      </c>
      <c r="D22" s="6" t="s">
        <v>359</v>
      </c>
      <c r="E22" s="6" t="s">
        <v>46</v>
      </c>
      <c r="F22" s="6"/>
      <c r="G22" s="63">
        <f>SUM(G26+G23)</f>
        <v>760104.09</v>
      </c>
    </row>
    <row r="23" spans="1:7" ht="18.75" customHeight="1">
      <c r="A23" s="9" t="s">
        <v>147</v>
      </c>
      <c r="B23" s="37" t="s">
        <v>392</v>
      </c>
      <c r="C23" s="6" t="s">
        <v>354</v>
      </c>
      <c r="D23" s="6" t="s">
        <v>359</v>
      </c>
      <c r="E23" s="6" t="s">
        <v>47</v>
      </c>
      <c r="F23" s="6"/>
      <c r="G23" s="63">
        <f>SUM(G24)</f>
        <v>159660.13</v>
      </c>
    </row>
    <row r="24" spans="1:7" ht="31.5">
      <c r="A24" s="9" t="s">
        <v>44</v>
      </c>
      <c r="B24" s="37" t="s">
        <v>392</v>
      </c>
      <c r="C24" s="6" t="s">
        <v>354</v>
      </c>
      <c r="D24" s="6" t="s">
        <v>359</v>
      </c>
      <c r="E24" s="6" t="s">
        <v>125</v>
      </c>
      <c r="F24" s="6"/>
      <c r="G24" s="63">
        <f>SUM(G25)</f>
        <v>159660.13</v>
      </c>
    </row>
    <row r="25" spans="1:7" ht="48" customHeight="1">
      <c r="A25" s="16" t="s">
        <v>45</v>
      </c>
      <c r="B25" s="38" t="s">
        <v>392</v>
      </c>
      <c r="C25" s="6" t="s">
        <v>354</v>
      </c>
      <c r="D25" s="6" t="s">
        <v>359</v>
      </c>
      <c r="E25" s="6" t="s">
        <v>125</v>
      </c>
      <c r="F25" s="6" t="s">
        <v>357</v>
      </c>
      <c r="G25" s="63">
        <v>159660.13</v>
      </c>
    </row>
    <row r="26" spans="1:7" ht="16.5" customHeight="1">
      <c r="A26" s="9" t="s">
        <v>148</v>
      </c>
      <c r="B26" s="37" t="s">
        <v>392</v>
      </c>
      <c r="C26" s="6" t="s">
        <v>354</v>
      </c>
      <c r="D26" s="6" t="s">
        <v>359</v>
      </c>
      <c r="E26" s="6" t="s">
        <v>149</v>
      </c>
      <c r="F26" s="6"/>
      <c r="G26" s="63">
        <f>SUM(G27)</f>
        <v>600443.96</v>
      </c>
    </row>
    <row r="27" spans="1:7" ht="16.5" customHeight="1">
      <c r="A27" s="9" t="s">
        <v>44</v>
      </c>
      <c r="B27" s="37" t="s">
        <v>392</v>
      </c>
      <c r="C27" s="6" t="s">
        <v>354</v>
      </c>
      <c r="D27" s="6" t="s">
        <v>359</v>
      </c>
      <c r="E27" s="6" t="s">
        <v>150</v>
      </c>
      <c r="F27" s="6"/>
      <c r="G27" s="63">
        <f>SUM(G28:G30)</f>
        <v>600443.96</v>
      </c>
    </row>
    <row r="28" spans="1:7" ht="48.75" customHeight="1">
      <c r="A28" s="16" t="s">
        <v>45</v>
      </c>
      <c r="B28" s="38" t="s">
        <v>392</v>
      </c>
      <c r="C28" s="6" t="s">
        <v>354</v>
      </c>
      <c r="D28" s="6" t="s">
        <v>359</v>
      </c>
      <c r="E28" s="6" t="s">
        <v>150</v>
      </c>
      <c r="F28" s="6" t="s">
        <v>357</v>
      </c>
      <c r="G28" s="63">
        <v>547238.45</v>
      </c>
    </row>
    <row r="29" spans="1:7" ht="15.75">
      <c r="A29" s="56" t="s">
        <v>48</v>
      </c>
      <c r="B29" s="37" t="s">
        <v>392</v>
      </c>
      <c r="C29" s="6" t="s">
        <v>354</v>
      </c>
      <c r="D29" s="6" t="s">
        <v>359</v>
      </c>
      <c r="E29" s="6" t="s">
        <v>150</v>
      </c>
      <c r="F29" s="6" t="s">
        <v>360</v>
      </c>
      <c r="G29" s="63">
        <v>52770.06</v>
      </c>
    </row>
    <row r="30" spans="1:7" ht="15.75">
      <c r="A30" s="9" t="s">
        <v>362</v>
      </c>
      <c r="B30" s="39" t="s">
        <v>392</v>
      </c>
      <c r="C30" s="6" t="s">
        <v>354</v>
      </c>
      <c r="D30" s="6" t="s">
        <v>359</v>
      </c>
      <c r="E30" s="6" t="s">
        <v>150</v>
      </c>
      <c r="F30" s="6" t="s">
        <v>361</v>
      </c>
      <c r="G30" s="63">
        <v>435.45</v>
      </c>
    </row>
    <row r="31" spans="1:7" ht="49.5" customHeight="1">
      <c r="A31" s="29" t="s">
        <v>363</v>
      </c>
      <c r="B31" s="37" t="s">
        <v>392</v>
      </c>
      <c r="C31" s="31" t="s">
        <v>354</v>
      </c>
      <c r="D31" s="31" t="s">
        <v>364</v>
      </c>
      <c r="E31" s="31"/>
      <c r="F31" s="31"/>
      <c r="G31" s="64">
        <f>SUM(G32,G37,G45,G50,G55,G62)</f>
        <v>17623601.4</v>
      </c>
    </row>
    <row r="32" spans="1:7" ht="16.5" customHeight="1">
      <c r="A32" s="9" t="s">
        <v>151</v>
      </c>
      <c r="B32" s="37" t="s">
        <v>392</v>
      </c>
      <c r="C32" s="6" t="s">
        <v>354</v>
      </c>
      <c r="D32" s="6" t="s">
        <v>364</v>
      </c>
      <c r="E32" s="6" t="s">
        <v>49</v>
      </c>
      <c r="F32" s="6"/>
      <c r="G32" s="63">
        <f>SUM(G33)</f>
        <v>14520680.4</v>
      </c>
    </row>
    <row r="33" spans="1:7" ht="16.5" customHeight="1">
      <c r="A33" s="9" t="s">
        <v>152</v>
      </c>
      <c r="B33" s="37" t="s">
        <v>392</v>
      </c>
      <c r="C33" s="6" t="s">
        <v>354</v>
      </c>
      <c r="D33" s="6" t="s">
        <v>364</v>
      </c>
      <c r="E33" s="6" t="s">
        <v>50</v>
      </c>
      <c r="F33" s="6"/>
      <c r="G33" s="63">
        <f>SUM(G34,)</f>
        <v>14520680.4</v>
      </c>
    </row>
    <row r="34" spans="1:7" ht="24" customHeight="1">
      <c r="A34" s="9" t="s">
        <v>44</v>
      </c>
      <c r="B34" s="38" t="s">
        <v>392</v>
      </c>
      <c r="C34" s="6" t="s">
        <v>354</v>
      </c>
      <c r="D34" s="6" t="s">
        <v>364</v>
      </c>
      <c r="E34" s="6" t="s">
        <v>126</v>
      </c>
      <c r="F34" s="6"/>
      <c r="G34" s="63">
        <f>SUM(G35:G36)</f>
        <v>14520680.4</v>
      </c>
    </row>
    <row r="35" spans="1:7" ht="32.25" customHeight="1">
      <c r="A35" s="16" t="s">
        <v>45</v>
      </c>
      <c r="B35" s="37" t="s">
        <v>392</v>
      </c>
      <c r="C35" s="6" t="s">
        <v>354</v>
      </c>
      <c r="D35" s="6" t="s">
        <v>364</v>
      </c>
      <c r="E35" s="6" t="s">
        <v>126</v>
      </c>
      <c r="F35" s="6" t="s">
        <v>357</v>
      </c>
      <c r="G35" s="63">
        <v>14481420.72</v>
      </c>
    </row>
    <row r="36" spans="1:7" ht="16.5" customHeight="1">
      <c r="A36" s="9" t="s">
        <v>362</v>
      </c>
      <c r="B36" s="40" t="s">
        <v>392</v>
      </c>
      <c r="C36" s="6" t="s">
        <v>354</v>
      </c>
      <c r="D36" s="6" t="s">
        <v>364</v>
      </c>
      <c r="E36" s="6" t="s">
        <v>126</v>
      </c>
      <c r="F36" s="6" t="s">
        <v>361</v>
      </c>
      <c r="G36" s="63">
        <v>39259.68</v>
      </c>
    </row>
    <row r="37" spans="1:7" ht="37.5" customHeight="1">
      <c r="A37" s="11" t="s">
        <v>153</v>
      </c>
      <c r="B37" s="48" t="s">
        <v>392</v>
      </c>
      <c r="C37" s="6" t="s">
        <v>354</v>
      </c>
      <c r="D37" s="6" t="s">
        <v>364</v>
      </c>
      <c r="E37" s="8" t="s">
        <v>54</v>
      </c>
      <c r="F37" s="6"/>
      <c r="G37" s="5">
        <f>SUM(G38)</f>
        <v>948000</v>
      </c>
    </row>
    <row r="38" spans="1:7" ht="63">
      <c r="A38" s="47" t="s">
        <v>155</v>
      </c>
      <c r="B38" s="40" t="s">
        <v>392</v>
      </c>
      <c r="C38" s="6" t="s">
        <v>354</v>
      </c>
      <c r="D38" s="6" t="s">
        <v>364</v>
      </c>
      <c r="E38" s="8" t="s">
        <v>55</v>
      </c>
      <c r="F38" s="6"/>
      <c r="G38" s="5">
        <f>SUM(G39,G42)</f>
        <v>948000</v>
      </c>
    </row>
    <row r="39" spans="1:7" ht="45.75" customHeight="1">
      <c r="A39" s="11" t="s">
        <v>58</v>
      </c>
      <c r="B39" s="38" t="s">
        <v>392</v>
      </c>
      <c r="C39" s="6" t="s">
        <v>354</v>
      </c>
      <c r="D39" s="6" t="s">
        <v>364</v>
      </c>
      <c r="E39" s="8" t="s">
        <v>56</v>
      </c>
      <c r="F39" s="6"/>
      <c r="G39" s="5">
        <f>SUM(G40:G41)</f>
        <v>711000</v>
      </c>
    </row>
    <row r="40" spans="1:7" ht="47.25">
      <c r="A40" s="16" t="s">
        <v>45</v>
      </c>
      <c r="B40" s="72" t="s">
        <v>392</v>
      </c>
      <c r="C40" s="6" t="s">
        <v>354</v>
      </c>
      <c r="D40" s="6" t="s">
        <v>364</v>
      </c>
      <c r="E40" s="8" t="s">
        <v>56</v>
      </c>
      <c r="F40" s="6" t="s">
        <v>357</v>
      </c>
      <c r="G40" s="63">
        <v>709855.34</v>
      </c>
    </row>
    <row r="41" spans="1:7" ht="18" customHeight="1">
      <c r="A41" s="56" t="s">
        <v>48</v>
      </c>
      <c r="B41" s="40" t="s">
        <v>392</v>
      </c>
      <c r="C41" s="6" t="s">
        <v>354</v>
      </c>
      <c r="D41" s="6" t="s">
        <v>364</v>
      </c>
      <c r="E41" s="8" t="s">
        <v>56</v>
      </c>
      <c r="F41" s="6" t="s">
        <v>360</v>
      </c>
      <c r="G41" s="63">
        <v>1144.66</v>
      </c>
    </row>
    <row r="42" spans="1:7" ht="38.25" customHeight="1">
      <c r="A42" s="11" t="s">
        <v>59</v>
      </c>
      <c r="B42" s="38" t="s">
        <v>392</v>
      </c>
      <c r="C42" s="6" t="s">
        <v>354</v>
      </c>
      <c r="D42" s="6" t="s">
        <v>364</v>
      </c>
      <c r="E42" s="8" t="s">
        <v>57</v>
      </c>
      <c r="F42" s="6"/>
      <c r="G42" s="63">
        <f>SUM(G43:G44)</f>
        <v>237000</v>
      </c>
    </row>
    <row r="43" spans="1:7" ht="16.5" customHeight="1">
      <c r="A43" s="16" t="s">
        <v>45</v>
      </c>
      <c r="B43" s="72" t="s">
        <v>392</v>
      </c>
      <c r="C43" s="6" t="s">
        <v>354</v>
      </c>
      <c r="D43" s="6" t="s">
        <v>364</v>
      </c>
      <c r="E43" s="8" t="s">
        <v>57</v>
      </c>
      <c r="F43" s="6" t="s">
        <v>357</v>
      </c>
      <c r="G43" s="63">
        <v>227240.5</v>
      </c>
    </row>
    <row r="44" spans="1:7" ht="18" customHeight="1">
      <c r="A44" s="56" t="s">
        <v>48</v>
      </c>
      <c r="B44" s="40" t="s">
        <v>392</v>
      </c>
      <c r="C44" s="6" t="s">
        <v>354</v>
      </c>
      <c r="D44" s="6" t="s">
        <v>364</v>
      </c>
      <c r="E44" s="8" t="s">
        <v>57</v>
      </c>
      <c r="F44" s="6" t="s">
        <v>360</v>
      </c>
      <c r="G44" s="63">
        <v>9759.5</v>
      </c>
    </row>
    <row r="45" spans="1:7" ht="60" customHeight="1">
      <c r="A45" s="11" t="s">
        <v>156</v>
      </c>
      <c r="B45" s="37" t="s">
        <v>392</v>
      </c>
      <c r="C45" s="6" t="s">
        <v>354</v>
      </c>
      <c r="D45" s="6" t="s">
        <v>364</v>
      </c>
      <c r="E45" s="8" t="s">
        <v>60</v>
      </c>
      <c r="F45" s="6"/>
      <c r="G45" s="63">
        <f>SUM(G46,)</f>
        <v>237000</v>
      </c>
    </row>
    <row r="46" spans="1:7" ht="34.5" customHeight="1">
      <c r="A46" s="9" t="s">
        <v>292</v>
      </c>
      <c r="B46" s="38" t="s">
        <v>392</v>
      </c>
      <c r="C46" s="6" t="s">
        <v>354</v>
      </c>
      <c r="D46" s="6" t="s">
        <v>364</v>
      </c>
      <c r="E46" s="8" t="s">
        <v>314</v>
      </c>
      <c r="F46" s="6"/>
      <c r="G46" s="63">
        <f>SUM(G49+G48)</f>
        <v>237000</v>
      </c>
    </row>
    <row r="47" spans="1:7" ht="20.25" customHeight="1">
      <c r="A47" s="9" t="s">
        <v>339</v>
      </c>
      <c r="B47" s="72" t="s">
        <v>392</v>
      </c>
      <c r="C47" s="6" t="s">
        <v>354</v>
      </c>
      <c r="D47" s="6" t="s">
        <v>364</v>
      </c>
      <c r="E47" s="8" t="s">
        <v>293</v>
      </c>
      <c r="F47" s="6"/>
      <c r="G47" s="63">
        <v>237000</v>
      </c>
    </row>
    <row r="48" spans="1:7" ht="48" customHeight="1">
      <c r="A48" s="16" t="s">
        <v>45</v>
      </c>
      <c r="B48" s="40" t="s">
        <v>392</v>
      </c>
      <c r="C48" s="6" t="s">
        <v>354</v>
      </c>
      <c r="D48" s="6" t="s">
        <v>364</v>
      </c>
      <c r="E48" s="8" t="s">
        <v>293</v>
      </c>
      <c r="F48" s="6" t="s">
        <v>357</v>
      </c>
      <c r="G48" s="63">
        <v>208878.1</v>
      </c>
    </row>
    <row r="49" spans="1:7" ht="18" customHeight="1">
      <c r="A49" s="56" t="s">
        <v>48</v>
      </c>
      <c r="B49" s="40" t="s">
        <v>392</v>
      </c>
      <c r="C49" s="6" t="s">
        <v>354</v>
      </c>
      <c r="D49" s="6" t="s">
        <v>364</v>
      </c>
      <c r="E49" s="8" t="s">
        <v>293</v>
      </c>
      <c r="F49" s="6" t="s">
        <v>360</v>
      </c>
      <c r="G49" s="63">
        <v>28121.9</v>
      </c>
    </row>
    <row r="50" spans="1:7" ht="46.5" customHeight="1">
      <c r="A50" s="11" t="s">
        <v>184</v>
      </c>
      <c r="B50" s="38" t="s">
        <v>392</v>
      </c>
      <c r="C50" s="6" t="s">
        <v>354</v>
      </c>
      <c r="D50" s="6" t="s">
        <v>364</v>
      </c>
      <c r="E50" s="8" t="s">
        <v>61</v>
      </c>
      <c r="F50" s="6"/>
      <c r="G50" s="63">
        <f>SUM(G51)</f>
        <v>237000</v>
      </c>
    </row>
    <row r="51" spans="1:7" ht="38.25" customHeight="1">
      <c r="A51" s="11" t="s">
        <v>296</v>
      </c>
      <c r="B51" s="72" t="s">
        <v>392</v>
      </c>
      <c r="C51" s="6" t="s">
        <v>354</v>
      </c>
      <c r="D51" s="6" t="s">
        <v>364</v>
      </c>
      <c r="E51" s="8" t="s">
        <v>322</v>
      </c>
      <c r="F51" s="6"/>
      <c r="G51" s="63">
        <f>SUM(G53:G54)</f>
        <v>237000</v>
      </c>
    </row>
    <row r="52" spans="1:7" ht="36" customHeight="1">
      <c r="A52" s="11" t="s">
        <v>340</v>
      </c>
      <c r="B52" s="40" t="s">
        <v>392</v>
      </c>
      <c r="C52" s="6" t="s">
        <v>354</v>
      </c>
      <c r="D52" s="6" t="s">
        <v>364</v>
      </c>
      <c r="E52" s="8" t="s">
        <v>297</v>
      </c>
      <c r="F52" s="6"/>
      <c r="G52" s="63">
        <v>237000</v>
      </c>
    </row>
    <row r="53" spans="1:7" ht="47.25" customHeight="1">
      <c r="A53" s="16" t="s">
        <v>45</v>
      </c>
      <c r="B53" s="38" t="s">
        <v>392</v>
      </c>
      <c r="C53" s="6" t="s">
        <v>354</v>
      </c>
      <c r="D53" s="6" t="s">
        <v>364</v>
      </c>
      <c r="E53" s="8" t="s">
        <v>297</v>
      </c>
      <c r="F53" s="6" t="s">
        <v>357</v>
      </c>
      <c r="G53" s="63">
        <v>233300</v>
      </c>
    </row>
    <row r="54" spans="1:7" ht="18" customHeight="1">
      <c r="A54" s="56" t="s">
        <v>48</v>
      </c>
      <c r="B54" s="38" t="s">
        <v>392</v>
      </c>
      <c r="C54" s="6" t="s">
        <v>354</v>
      </c>
      <c r="D54" s="6" t="s">
        <v>364</v>
      </c>
      <c r="E54" s="8" t="s">
        <v>297</v>
      </c>
      <c r="F54" s="6" t="s">
        <v>360</v>
      </c>
      <c r="G54" s="63">
        <v>3700</v>
      </c>
    </row>
    <row r="55" spans="1:7" ht="48" customHeight="1">
      <c r="A55" s="11" t="s">
        <v>258</v>
      </c>
      <c r="B55" s="38" t="s">
        <v>392</v>
      </c>
      <c r="C55" s="6" t="s">
        <v>354</v>
      </c>
      <c r="D55" s="6" t="s">
        <v>364</v>
      </c>
      <c r="E55" s="8" t="s">
        <v>71</v>
      </c>
      <c r="F55" s="6"/>
      <c r="G55" s="63">
        <f>SUM(G56+G60)</f>
        <v>258921</v>
      </c>
    </row>
    <row r="56" spans="1:7" ht="30.75" customHeight="1">
      <c r="A56" s="65" t="s">
        <v>470</v>
      </c>
      <c r="B56" s="72" t="s">
        <v>392</v>
      </c>
      <c r="C56" s="6" t="s">
        <v>354</v>
      </c>
      <c r="D56" s="6" t="s">
        <v>364</v>
      </c>
      <c r="E56" s="6" t="s">
        <v>317</v>
      </c>
      <c r="F56" s="6"/>
      <c r="G56" s="63">
        <f>SUM(G57)</f>
        <v>198921</v>
      </c>
    </row>
    <row r="57" spans="1:7" ht="22.5" customHeight="1">
      <c r="A57" s="65" t="s">
        <v>341</v>
      </c>
      <c r="B57" s="83" t="s">
        <v>392</v>
      </c>
      <c r="C57" s="6" t="s">
        <v>354</v>
      </c>
      <c r="D57" s="6" t="s">
        <v>364</v>
      </c>
      <c r="E57" s="6" t="s">
        <v>294</v>
      </c>
      <c r="F57" s="6"/>
      <c r="G57" s="63">
        <v>198921</v>
      </c>
    </row>
    <row r="58" spans="1:7" ht="49.5" customHeight="1">
      <c r="A58" s="16" t="s">
        <v>45</v>
      </c>
      <c r="B58" s="84" t="s">
        <v>392</v>
      </c>
      <c r="C58" s="6" t="s">
        <v>354</v>
      </c>
      <c r="D58" s="6" t="s">
        <v>364</v>
      </c>
      <c r="E58" s="6" t="s">
        <v>294</v>
      </c>
      <c r="F58" s="6" t="s">
        <v>357</v>
      </c>
      <c r="G58" s="63">
        <v>198193.21</v>
      </c>
    </row>
    <row r="59" spans="1:7" ht="27" customHeight="1">
      <c r="A59" s="56" t="s">
        <v>48</v>
      </c>
      <c r="B59" s="94" t="s">
        <v>392</v>
      </c>
      <c r="C59" s="70" t="s">
        <v>354</v>
      </c>
      <c r="D59" s="70" t="s">
        <v>364</v>
      </c>
      <c r="E59" s="70" t="s">
        <v>294</v>
      </c>
      <c r="F59" s="70" t="s">
        <v>360</v>
      </c>
      <c r="G59" s="63">
        <v>727.79</v>
      </c>
    </row>
    <row r="60" spans="1:7" ht="34.5" customHeight="1">
      <c r="A60" s="16" t="s">
        <v>185</v>
      </c>
      <c r="B60" s="37" t="s">
        <v>392</v>
      </c>
      <c r="C60" s="6" t="s">
        <v>354</v>
      </c>
      <c r="D60" s="6" t="s">
        <v>364</v>
      </c>
      <c r="E60" s="6" t="s">
        <v>295</v>
      </c>
      <c r="F60" s="6"/>
      <c r="G60" s="63">
        <f>SUM(G61)</f>
        <v>60000</v>
      </c>
    </row>
    <row r="61" spans="1:7" ht="19.5" customHeight="1">
      <c r="A61" s="56" t="s">
        <v>48</v>
      </c>
      <c r="B61" s="40" t="s">
        <v>392</v>
      </c>
      <c r="C61" s="6" t="s">
        <v>354</v>
      </c>
      <c r="D61" s="6" t="s">
        <v>364</v>
      </c>
      <c r="E61" s="6" t="s">
        <v>295</v>
      </c>
      <c r="F61" s="6" t="s">
        <v>360</v>
      </c>
      <c r="G61" s="63">
        <v>60000</v>
      </c>
    </row>
    <row r="62" spans="1:7" ht="35.25" customHeight="1">
      <c r="A62" s="49" t="s">
        <v>153</v>
      </c>
      <c r="B62" s="38" t="s">
        <v>392</v>
      </c>
      <c r="C62" s="81" t="s">
        <v>354</v>
      </c>
      <c r="D62" s="54" t="s">
        <v>364</v>
      </c>
      <c r="E62" s="50" t="s">
        <v>54</v>
      </c>
      <c r="F62" s="6"/>
      <c r="G62" s="5">
        <f>SUM(G63)</f>
        <v>1422000</v>
      </c>
    </row>
    <row r="63" spans="1:7" ht="15.75" customHeight="1">
      <c r="A63" s="51" t="s">
        <v>155</v>
      </c>
      <c r="B63" s="72" t="s">
        <v>392</v>
      </c>
      <c r="C63" s="81" t="s">
        <v>354</v>
      </c>
      <c r="D63" s="54" t="s">
        <v>364</v>
      </c>
      <c r="E63" s="8" t="s">
        <v>55</v>
      </c>
      <c r="F63" s="6"/>
      <c r="G63" s="5">
        <f>SUM(G64)</f>
        <v>1422000</v>
      </c>
    </row>
    <row r="64" spans="1:7" ht="31.5">
      <c r="A64" s="9" t="s">
        <v>116</v>
      </c>
      <c r="B64" s="40" t="s">
        <v>392</v>
      </c>
      <c r="C64" s="81" t="s">
        <v>354</v>
      </c>
      <c r="D64" s="54" t="s">
        <v>364</v>
      </c>
      <c r="E64" s="8" t="s">
        <v>115</v>
      </c>
      <c r="F64" s="6"/>
      <c r="G64" s="5">
        <f>SUM(G65:G66)</f>
        <v>1422000</v>
      </c>
    </row>
    <row r="65" spans="1:7" ht="47.25">
      <c r="A65" s="16" t="s">
        <v>45</v>
      </c>
      <c r="B65" s="38" t="s">
        <v>392</v>
      </c>
      <c r="C65" s="81" t="s">
        <v>354</v>
      </c>
      <c r="D65" s="54" t="s">
        <v>364</v>
      </c>
      <c r="E65" s="8" t="s">
        <v>115</v>
      </c>
      <c r="F65" s="6" t="s">
        <v>357</v>
      </c>
      <c r="G65" s="63">
        <v>1375629.9</v>
      </c>
    </row>
    <row r="66" spans="1:7" ht="15.75">
      <c r="A66" s="56" t="s">
        <v>48</v>
      </c>
      <c r="B66" s="38" t="s">
        <v>392</v>
      </c>
      <c r="C66" s="81" t="s">
        <v>354</v>
      </c>
      <c r="D66" s="54" t="s">
        <v>364</v>
      </c>
      <c r="E66" s="8" t="s">
        <v>115</v>
      </c>
      <c r="F66" s="6" t="s">
        <v>360</v>
      </c>
      <c r="G66" s="63">
        <v>46370.1</v>
      </c>
    </row>
    <row r="67" spans="1:7" ht="31.5">
      <c r="A67" s="29" t="s">
        <v>3</v>
      </c>
      <c r="B67" s="38" t="s">
        <v>392</v>
      </c>
      <c r="C67" s="31" t="s">
        <v>354</v>
      </c>
      <c r="D67" s="31" t="s">
        <v>2</v>
      </c>
      <c r="E67" s="31"/>
      <c r="F67" s="31"/>
      <c r="G67" s="64">
        <f>SUM(G68)</f>
        <v>374250.93</v>
      </c>
    </row>
    <row r="68" spans="1:7" ht="49.5" customHeight="1">
      <c r="A68" s="9" t="s">
        <v>186</v>
      </c>
      <c r="B68" s="72" t="s">
        <v>392</v>
      </c>
      <c r="C68" s="6" t="s">
        <v>354</v>
      </c>
      <c r="D68" s="6" t="s">
        <v>2</v>
      </c>
      <c r="E68" s="6" t="s">
        <v>62</v>
      </c>
      <c r="F68" s="6"/>
      <c r="G68" s="63">
        <f>SUM(G69)</f>
        <v>374250.93</v>
      </c>
    </row>
    <row r="69" spans="1:7" ht="70.5" customHeight="1">
      <c r="A69" s="9" t="s">
        <v>187</v>
      </c>
      <c r="B69" s="83" t="s">
        <v>392</v>
      </c>
      <c r="C69" s="6" t="s">
        <v>354</v>
      </c>
      <c r="D69" s="6" t="s">
        <v>2</v>
      </c>
      <c r="E69" s="6" t="s">
        <v>250</v>
      </c>
      <c r="F69" s="6"/>
      <c r="G69" s="63">
        <f>SUM(G70)</f>
        <v>374250.93</v>
      </c>
    </row>
    <row r="70" spans="1:7" ht="18" customHeight="1">
      <c r="A70" s="9" t="s">
        <v>44</v>
      </c>
      <c r="B70" s="84" t="s">
        <v>392</v>
      </c>
      <c r="C70" s="6" t="s">
        <v>354</v>
      </c>
      <c r="D70" s="6" t="s">
        <v>2</v>
      </c>
      <c r="E70" s="6" t="s">
        <v>265</v>
      </c>
      <c r="F70" s="6"/>
      <c r="G70" s="63">
        <f>SUM(G71:G72)</f>
        <v>374250.93</v>
      </c>
    </row>
    <row r="71" spans="1:7" ht="45" customHeight="1">
      <c r="A71" s="16" t="s">
        <v>45</v>
      </c>
      <c r="B71" s="37" t="s">
        <v>392</v>
      </c>
      <c r="C71" s="6" t="s">
        <v>354</v>
      </c>
      <c r="D71" s="6" t="s">
        <v>2</v>
      </c>
      <c r="E71" s="6" t="s">
        <v>265</v>
      </c>
      <c r="F71" s="6" t="s">
        <v>357</v>
      </c>
      <c r="G71" s="63">
        <v>350620.93</v>
      </c>
    </row>
    <row r="72" spans="1:7" ht="21" customHeight="1">
      <c r="A72" s="56" t="s">
        <v>48</v>
      </c>
      <c r="B72" s="40" t="s">
        <v>392</v>
      </c>
      <c r="C72" s="6" t="s">
        <v>354</v>
      </c>
      <c r="D72" s="6" t="s">
        <v>2</v>
      </c>
      <c r="E72" s="6" t="s">
        <v>265</v>
      </c>
      <c r="F72" s="6" t="s">
        <v>360</v>
      </c>
      <c r="G72" s="63">
        <v>23630</v>
      </c>
    </row>
    <row r="73" spans="1:7" ht="22.5" customHeight="1">
      <c r="A73" s="29" t="s">
        <v>366</v>
      </c>
      <c r="B73" s="38" t="s">
        <v>392</v>
      </c>
      <c r="C73" s="31" t="s">
        <v>354</v>
      </c>
      <c r="D73" s="30">
        <v>11</v>
      </c>
      <c r="E73" s="30"/>
      <c r="F73" s="6"/>
      <c r="G73" s="64">
        <f>SUM(G74)</f>
        <v>873232.12</v>
      </c>
    </row>
    <row r="74" spans="1:7" ht="24" customHeight="1">
      <c r="A74" s="11" t="s">
        <v>65</v>
      </c>
      <c r="B74" s="72" t="s">
        <v>392</v>
      </c>
      <c r="C74" s="6" t="s">
        <v>354</v>
      </c>
      <c r="D74" s="8">
        <v>11</v>
      </c>
      <c r="E74" s="8" t="s">
        <v>64</v>
      </c>
      <c r="F74" s="6"/>
      <c r="G74" s="63">
        <f>SUM(G75)</f>
        <v>873232.12</v>
      </c>
    </row>
    <row r="75" spans="1:7" ht="22.5" customHeight="1">
      <c r="A75" s="47" t="s">
        <v>67</v>
      </c>
      <c r="B75" s="40" t="s">
        <v>392</v>
      </c>
      <c r="C75" s="6" t="s">
        <v>354</v>
      </c>
      <c r="D75" s="8">
        <v>11</v>
      </c>
      <c r="E75" s="8" t="s">
        <v>66</v>
      </c>
      <c r="F75" s="6"/>
      <c r="G75" s="63">
        <f>SUM(G76)</f>
        <v>873232.12</v>
      </c>
    </row>
    <row r="76" spans="1:7" ht="17.25" customHeight="1">
      <c r="A76" s="9" t="s">
        <v>284</v>
      </c>
      <c r="B76" s="38" t="s">
        <v>392</v>
      </c>
      <c r="C76" s="6" t="s">
        <v>354</v>
      </c>
      <c r="D76" s="8">
        <v>11</v>
      </c>
      <c r="E76" s="8" t="s">
        <v>133</v>
      </c>
      <c r="F76" s="6"/>
      <c r="G76" s="63">
        <f>SUM(G77)</f>
        <v>873232.12</v>
      </c>
    </row>
    <row r="77" spans="1:7" ht="15.75">
      <c r="A77" s="9" t="s">
        <v>362</v>
      </c>
      <c r="B77" s="38" t="s">
        <v>392</v>
      </c>
      <c r="C77" s="6" t="s">
        <v>354</v>
      </c>
      <c r="D77" s="8">
        <v>11</v>
      </c>
      <c r="E77" s="8" t="s">
        <v>133</v>
      </c>
      <c r="F77" s="6" t="s">
        <v>361</v>
      </c>
      <c r="G77" s="63">
        <v>873232.12</v>
      </c>
    </row>
    <row r="78" spans="1:7" ht="15.75">
      <c r="A78" s="29" t="s">
        <v>367</v>
      </c>
      <c r="B78" s="38" t="s">
        <v>392</v>
      </c>
      <c r="C78" s="31" t="s">
        <v>354</v>
      </c>
      <c r="D78" s="30">
        <v>13</v>
      </c>
      <c r="E78" s="30"/>
      <c r="F78" s="6"/>
      <c r="G78" s="64">
        <f>SUM(G79,G89,G94,G102,G107,G98,G83,G113)</f>
        <v>9340639.069999998</v>
      </c>
    </row>
    <row r="79" spans="1:7" ht="31.5">
      <c r="A79" s="11" t="s">
        <v>153</v>
      </c>
      <c r="B79" s="72" t="s">
        <v>392</v>
      </c>
      <c r="C79" s="6" t="s">
        <v>354</v>
      </c>
      <c r="D79" s="50">
        <v>13</v>
      </c>
      <c r="E79" s="50" t="s">
        <v>54</v>
      </c>
      <c r="F79" s="6"/>
      <c r="G79" s="63">
        <f>SUM(G80)</f>
        <v>80400</v>
      </c>
    </row>
    <row r="80" spans="1:7" ht="63">
      <c r="A80" s="47" t="s">
        <v>155</v>
      </c>
      <c r="B80" s="83" t="s">
        <v>392</v>
      </c>
      <c r="C80" s="6" t="s">
        <v>354</v>
      </c>
      <c r="D80" s="50">
        <v>13</v>
      </c>
      <c r="E80" s="50" t="s">
        <v>55</v>
      </c>
      <c r="F80" s="6"/>
      <c r="G80" s="63">
        <f>SUM(G81)</f>
        <v>80400</v>
      </c>
    </row>
    <row r="81" spans="1:7" ht="35.25" customHeight="1">
      <c r="A81" s="9" t="s">
        <v>69</v>
      </c>
      <c r="B81" s="83" t="s">
        <v>392</v>
      </c>
      <c r="C81" s="6" t="s">
        <v>354</v>
      </c>
      <c r="D81" s="50">
        <v>13</v>
      </c>
      <c r="E81" s="50" t="s">
        <v>68</v>
      </c>
      <c r="F81" s="6"/>
      <c r="G81" s="63">
        <f>SUM(G82)</f>
        <v>80400</v>
      </c>
    </row>
    <row r="82" spans="1:7" ht="31.5">
      <c r="A82" s="56" t="s">
        <v>70</v>
      </c>
      <c r="B82" s="84" t="s">
        <v>392</v>
      </c>
      <c r="C82" s="6" t="s">
        <v>354</v>
      </c>
      <c r="D82" s="50">
        <v>13</v>
      </c>
      <c r="E82" s="50" t="s">
        <v>68</v>
      </c>
      <c r="F82" s="6" t="s">
        <v>11</v>
      </c>
      <c r="G82" s="63">
        <v>80400</v>
      </c>
    </row>
    <row r="83" spans="1:7" ht="31.5">
      <c r="A83" s="11" t="s">
        <v>145</v>
      </c>
      <c r="B83" s="37" t="s">
        <v>392</v>
      </c>
      <c r="C83" s="6" t="s">
        <v>354</v>
      </c>
      <c r="D83" s="50">
        <v>13</v>
      </c>
      <c r="E83" s="50" t="s">
        <v>63</v>
      </c>
      <c r="F83" s="6"/>
      <c r="G83" s="63">
        <f>SUM(G84+G87)</f>
        <v>1196681.89</v>
      </c>
    </row>
    <row r="84" spans="1:7" ht="32.25" customHeight="1">
      <c r="A84" s="71" t="s">
        <v>298</v>
      </c>
      <c r="B84" s="48" t="s">
        <v>392</v>
      </c>
      <c r="C84" s="6" t="s">
        <v>354</v>
      </c>
      <c r="D84" s="50">
        <v>13</v>
      </c>
      <c r="E84" s="50" t="s">
        <v>299</v>
      </c>
      <c r="F84" s="6"/>
      <c r="G84" s="63">
        <f>SUM(G85)</f>
        <v>197736.41</v>
      </c>
    </row>
    <row r="85" spans="1:7" ht="20.25" customHeight="1">
      <c r="A85" s="56" t="s">
        <v>323</v>
      </c>
      <c r="B85" s="40" t="s">
        <v>392</v>
      </c>
      <c r="C85" s="6" t="s">
        <v>354</v>
      </c>
      <c r="D85" s="50">
        <v>13</v>
      </c>
      <c r="E85" s="50" t="s">
        <v>299</v>
      </c>
      <c r="F85" s="6"/>
      <c r="G85" s="63">
        <f>SUM(G86)</f>
        <v>197736.41</v>
      </c>
    </row>
    <row r="86" spans="1:7" ht="23.25" customHeight="1">
      <c r="A86" s="56" t="s">
        <v>48</v>
      </c>
      <c r="B86" s="38" t="s">
        <v>392</v>
      </c>
      <c r="C86" s="6" t="s">
        <v>354</v>
      </c>
      <c r="D86" s="50">
        <v>13</v>
      </c>
      <c r="E86" s="50" t="s">
        <v>299</v>
      </c>
      <c r="F86" s="6" t="s">
        <v>360</v>
      </c>
      <c r="G86" s="63">
        <v>197736.41</v>
      </c>
    </row>
    <row r="87" spans="1:7" ht="33" customHeight="1">
      <c r="A87" s="56" t="s">
        <v>267</v>
      </c>
      <c r="B87" s="72" t="s">
        <v>392</v>
      </c>
      <c r="C87" s="6" t="s">
        <v>354</v>
      </c>
      <c r="D87" s="50">
        <v>13</v>
      </c>
      <c r="E87" s="52" t="s">
        <v>325</v>
      </c>
      <c r="F87" s="6"/>
      <c r="G87" s="63">
        <f>SUM(G88)</f>
        <v>998945.48</v>
      </c>
    </row>
    <row r="88" spans="1:7" ht="19.5" customHeight="1">
      <c r="A88" s="56" t="s">
        <v>48</v>
      </c>
      <c r="B88" s="40" t="s">
        <v>392</v>
      </c>
      <c r="C88" s="6" t="s">
        <v>354</v>
      </c>
      <c r="D88" s="50">
        <v>13</v>
      </c>
      <c r="E88" s="50" t="s">
        <v>300</v>
      </c>
      <c r="F88" s="6" t="s">
        <v>360</v>
      </c>
      <c r="G88" s="63">
        <v>998945.48</v>
      </c>
    </row>
    <row r="89" spans="1:7" ht="52.5" customHeight="1">
      <c r="A89" s="11" t="s">
        <v>253</v>
      </c>
      <c r="B89" s="38" t="s">
        <v>392</v>
      </c>
      <c r="C89" s="6" t="s">
        <v>354</v>
      </c>
      <c r="D89" s="50">
        <v>13</v>
      </c>
      <c r="E89" s="50" t="s">
        <v>195</v>
      </c>
      <c r="F89" s="6"/>
      <c r="G89" s="63">
        <f>SUM(G91)</f>
        <v>889744</v>
      </c>
    </row>
    <row r="90" spans="1:7" ht="39" customHeight="1">
      <c r="A90" s="9" t="s">
        <v>301</v>
      </c>
      <c r="B90" s="72" t="s">
        <v>392</v>
      </c>
      <c r="C90" s="6" t="s">
        <v>354</v>
      </c>
      <c r="D90" s="50">
        <v>13</v>
      </c>
      <c r="E90" s="50" t="s">
        <v>321</v>
      </c>
      <c r="F90" s="6"/>
      <c r="G90" s="63">
        <v>889774</v>
      </c>
    </row>
    <row r="91" spans="1:7" ht="38.25" customHeight="1">
      <c r="A91" s="9" t="s">
        <v>301</v>
      </c>
      <c r="B91" s="40" t="s">
        <v>392</v>
      </c>
      <c r="C91" s="6" t="s">
        <v>354</v>
      </c>
      <c r="D91" s="50">
        <v>13</v>
      </c>
      <c r="E91" s="50" t="s">
        <v>302</v>
      </c>
      <c r="F91" s="6"/>
      <c r="G91" s="63">
        <f>SUM(G92:G93)</f>
        <v>889744</v>
      </c>
    </row>
    <row r="92" spans="1:7" ht="49.5" customHeight="1">
      <c r="A92" s="16" t="s">
        <v>45</v>
      </c>
      <c r="B92" s="37" t="s">
        <v>392</v>
      </c>
      <c r="C92" s="6" t="s">
        <v>354</v>
      </c>
      <c r="D92" s="50">
        <v>13</v>
      </c>
      <c r="E92" s="50" t="s">
        <v>302</v>
      </c>
      <c r="F92" s="6" t="s">
        <v>357</v>
      </c>
      <c r="G92" s="63">
        <v>701981.68</v>
      </c>
    </row>
    <row r="93" spans="1:7" ht="15.75" customHeight="1">
      <c r="A93" s="56" t="s">
        <v>48</v>
      </c>
      <c r="B93" s="38" t="s">
        <v>392</v>
      </c>
      <c r="C93" s="6" t="s">
        <v>354</v>
      </c>
      <c r="D93" s="50">
        <v>13</v>
      </c>
      <c r="E93" s="50" t="s">
        <v>302</v>
      </c>
      <c r="F93" s="6" t="s">
        <v>360</v>
      </c>
      <c r="G93" s="63">
        <v>187762.32</v>
      </c>
    </row>
    <row r="94" spans="1:7" ht="34.5" customHeight="1">
      <c r="A94" s="9" t="s">
        <v>268</v>
      </c>
      <c r="B94" s="72" t="s">
        <v>392</v>
      </c>
      <c r="C94" s="6" t="s">
        <v>354</v>
      </c>
      <c r="D94" s="8">
        <v>13</v>
      </c>
      <c r="E94" s="8" t="s">
        <v>78</v>
      </c>
      <c r="F94" s="6"/>
      <c r="G94" s="63">
        <f>SUM(G96)</f>
        <v>65450</v>
      </c>
    </row>
    <row r="95" spans="1:7" ht="33.75" customHeight="1">
      <c r="A95" s="9" t="s">
        <v>269</v>
      </c>
      <c r="B95" s="40" t="s">
        <v>392</v>
      </c>
      <c r="C95" s="6" t="s">
        <v>354</v>
      </c>
      <c r="D95" s="8">
        <v>13</v>
      </c>
      <c r="E95" s="8" t="s">
        <v>270</v>
      </c>
      <c r="F95" s="6"/>
      <c r="G95" s="63">
        <f>SUM(G96)</f>
        <v>65450</v>
      </c>
    </row>
    <row r="96" spans="1:7" ht="33" customHeight="1">
      <c r="A96" s="11" t="s">
        <v>188</v>
      </c>
      <c r="B96" s="40" t="s">
        <v>392</v>
      </c>
      <c r="C96" s="6" t="s">
        <v>354</v>
      </c>
      <c r="D96" s="8">
        <v>13</v>
      </c>
      <c r="E96" s="8" t="s">
        <v>271</v>
      </c>
      <c r="F96" s="6"/>
      <c r="G96" s="63">
        <f>SUM(G97)</f>
        <v>65450</v>
      </c>
    </row>
    <row r="97" spans="1:7" ht="23.25" customHeight="1">
      <c r="A97" s="56" t="s">
        <v>48</v>
      </c>
      <c r="B97" s="38" t="s">
        <v>392</v>
      </c>
      <c r="C97" s="6" t="s">
        <v>354</v>
      </c>
      <c r="D97" s="8">
        <v>13</v>
      </c>
      <c r="E97" s="8" t="s">
        <v>271</v>
      </c>
      <c r="F97" s="6" t="s">
        <v>360</v>
      </c>
      <c r="G97" s="63">
        <v>65450</v>
      </c>
    </row>
    <row r="98" spans="1:7" ht="35.25" customHeight="1">
      <c r="A98" s="71" t="s">
        <v>471</v>
      </c>
      <c r="B98" s="72" t="s">
        <v>392</v>
      </c>
      <c r="C98" s="6" t="s">
        <v>354</v>
      </c>
      <c r="D98" s="8">
        <v>13</v>
      </c>
      <c r="E98" s="8" t="s">
        <v>189</v>
      </c>
      <c r="F98" s="6"/>
      <c r="G98" s="63">
        <f>SUM(G101)</f>
        <v>70461.31</v>
      </c>
    </row>
    <row r="99" spans="1:7" ht="33" customHeight="1">
      <c r="A99" s="9" t="s">
        <v>312</v>
      </c>
      <c r="B99" s="40" t="s">
        <v>392</v>
      </c>
      <c r="C99" s="70" t="s">
        <v>354</v>
      </c>
      <c r="D99" s="8">
        <v>13</v>
      </c>
      <c r="E99" s="69" t="s">
        <v>319</v>
      </c>
      <c r="F99" s="6"/>
      <c r="G99" s="63">
        <f>SUM(G100)</f>
        <v>70461.31</v>
      </c>
    </row>
    <row r="100" spans="1:7" ht="21.75" customHeight="1">
      <c r="A100" s="9" t="s">
        <v>76</v>
      </c>
      <c r="B100" s="38" t="s">
        <v>392</v>
      </c>
      <c r="C100" s="6" t="s">
        <v>354</v>
      </c>
      <c r="D100" s="8">
        <v>13</v>
      </c>
      <c r="E100" s="8" t="s">
        <v>313</v>
      </c>
      <c r="F100" s="6"/>
      <c r="G100" s="63">
        <f>SUM(G101)</f>
        <v>70461.31</v>
      </c>
    </row>
    <row r="101" spans="1:7" ht="47.25">
      <c r="A101" s="16" t="s">
        <v>45</v>
      </c>
      <c r="B101" s="38" t="s">
        <v>392</v>
      </c>
      <c r="C101" s="6" t="s">
        <v>354</v>
      </c>
      <c r="D101" s="8">
        <v>13</v>
      </c>
      <c r="E101" s="8" t="s">
        <v>313</v>
      </c>
      <c r="F101" s="6" t="s">
        <v>357</v>
      </c>
      <c r="G101" s="63">
        <v>70461.31</v>
      </c>
    </row>
    <row r="102" spans="1:7" ht="31.5">
      <c r="A102" s="11" t="s">
        <v>368</v>
      </c>
      <c r="B102" s="38" t="s">
        <v>392</v>
      </c>
      <c r="C102" s="6" t="s">
        <v>354</v>
      </c>
      <c r="D102" s="8">
        <v>13</v>
      </c>
      <c r="E102" s="8" t="s">
        <v>72</v>
      </c>
      <c r="F102" s="6"/>
      <c r="G102" s="63">
        <f>SUM(G103)</f>
        <v>257778.94</v>
      </c>
    </row>
    <row r="103" spans="1:7" ht="24" customHeight="1">
      <c r="A103" s="11" t="s">
        <v>190</v>
      </c>
      <c r="B103" s="72" t="s">
        <v>392</v>
      </c>
      <c r="C103" s="6" t="s">
        <v>354</v>
      </c>
      <c r="D103" s="8">
        <v>13</v>
      </c>
      <c r="E103" s="8" t="s">
        <v>73</v>
      </c>
      <c r="F103" s="6"/>
      <c r="G103" s="63">
        <f>SUM(G104)</f>
        <v>257778.94</v>
      </c>
    </row>
    <row r="104" spans="1:7" ht="15.75">
      <c r="A104" s="9" t="s">
        <v>283</v>
      </c>
      <c r="B104" s="83" t="s">
        <v>392</v>
      </c>
      <c r="C104" s="6" t="s">
        <v>354</v>
      </c>
      <c r="D104" s="8">
        <v>13</v>
      </c>
      <c r="E104" s="8" t="s">
        <v>134</v>
      </c>
      <c r="F104" s="6"/>
      <c r="G104" s="63">
        <f>SUM(G105:G106)</f>
        <v>257778.94</v>
      </c>
    </row>
    <row r="105" spans="1:7" ht="15.75">
      <c r="A105" s="56" t="s">
        <v>48</v>
      </c>
      <c r="B105" s="83" t="s">
        <v>392</v>
      </c>
      <c r="C105" s="6" t="s">
        <v>354</v>
      </c>
      <c r="D105" s="8">
        <v>13</v>
      </c>
      <c r="E105" s="8" t="s">
        <v>134</v>
      </c>
      <c r="F105" s="6" t="s">
        <v>360</v>
      </c>
      <c r="G105" s="63">
        <v>179316.44</v>
      </c>
    </row>
    <row r="106" spans="1:7" ht="15.75">
      <c r="A106" s="71" t="s">
        <v>362</v>
      </c>
      <c r="B106" s="84" t="s">
        <v>392</v>
      </c>
      <c r="C106" s="70" t="s">
        <v>354</v>
      </c>
      <c r="D106" s="8">
        <v>13</v>
      </c>
      <c r="E106" s="69" t="s">
        <v>134</v>
      </c>
      <c r="F106" s="70" t="s">
        <v>361</v>
      </c>
      <c r="G106" s="63">
        <v>78462.5</v>
      </c>
    </row>
    <row r="107" spans="1:7" ht="37.5" customHeight="1">
      <c r="A107" s="9" t="s">
        <v>191</v>
      </c>
      <c r="B107" s="37" t="s">
        <v>392</v>
      </c>
      <c r="C107" s="6" t="s">
        <v>354</v>
      </c>
      <c r="D107" s="8">
        <v>13</v>
      </c>
      <c r="E107" s="8" t="s">
        <v>74</v>
      </c>
      <c r="F107" s="6"/>
      <c r="G107" s="63">
        <f>SUM(G108)</f>
        <v>6710122.93</v>
      </c>
    </row>
    <row r="108" spans="1:7" ht="38.25" customHeight="1">
      <c r="A108" s="11" t="s">
        <v>192</v>
      </c>
      <c r="B108" s="40" t="s">
        <v>392</v>
      </c>
      <c r="C108" s="6" t="s">
        <v>354</v>
      </c>
      <c r="D108" s="8">
        <v>13</v>
      </c>
      <c r="E108" s="8" t="s">
        <v>75</v>
      </c>
      <c r="F108" s="6"/>
      <c r="G108" s="63">
        <f>SUM(G109)</f>
        <v>6710122.93</v>
      </c>
    </row>
    <row r="109" spans="1:7" ht="24" customHeight="1">
      <c r="A109" s="67" t="s">
        <v>76</v>
      </c>
      <c r="B109" s="38" t="s">
        <v>392</v>
      </c>
      <c r="C109" s="6" t="s">
        <v>354</v>
      </c>
      <c r="D109" s="8">
        <v>13</v>
      </c>
      <c r="E109" s="8" t="s">
        <v>127</v>
      </c>
      <c r="F109" s="6"/>
      <c r="G109" s="63">
        <f>SUM(G110:G112)</f>
        <v>6710122.93</v>
      </c>
    </row>
    <row r="110" spans="1:7" ht="47.25">
      <c r="A110" s="16" t="s">
        <v>45</v>
      </c>
      <c r="B110" s="72" t="s">
        <v>392</v>
      </c>
      <c r="C110" s="6" t="s">
        <v>354</v>
      </c>
      <c r="D110" s="8">
        <v>13</v>
      </c>
      <c r="E110" s="8" t="s">
        <v>127</v>
      </c>
      <c r="F110" s="6" t="s">
        <v>357</v>
      </c>
      <c r="G110" s="63">
        <v>4231945.41</v>
      </c>
    </row>
    <row r="111" spans="1:7" ht="21" customHeight="1">
      <c r="A111" s="56" t="s">
        <v>48</v>
      </c>
      <c r="B111" s="40" t="s">
        <v>392</v>
      </c>
      <c r="C111" s="6" t="s">
        <v>354</v>
      </c>
      <c r="D111" s="8">
        <v>13</v>
      </c>
      <c r="E111" s="8" t="s">
        <v>127</v>
      </c>
      <c r="F111" s="6" t="s">
        <v>360</v>
      </c>
      <c r="G111" s="63">
        <v>2339693.61</v>
      </c>
    </row>
    <row r="112" spans="1:7" ht="21.75" customHeight="1">
      <c r="A112" s="67" t="s">
        <v>362</v>
      </c>
      <c r="B112" s="38" t="s">
        <v>392</v>
      </c>
      <c r="C112" s="6" t="s">
        <v>354</v>
      </c>
      <c r="D112" s="8">
        <v>13</v>
      </c>
      <c r="E112" s="8" t="s">
        <v>127</v>
      </c>
      <c r="F112" s="6" t="s">
        <v>361</v>
      </c>
      <c r="G112" s="63">
        <v>138483.91</v>
      </c>
    </row>
    <row r="113" spans="1:7" ht="17.25" customHeight="1">
      <c r="A113" s="66" t="s">
        <v>67</v>
      </c>
      <c r="B113" s="72" t="s">
        <v>392</v>
      </c>
      <c r="C113" s="70" t="s">
        <v>354</v>
      </c>
      <c r="D113" s="8">
        <v>13</v>
      </c>
      <c r="E113" s="69" t="s">
        <v>64</v>
      </c>
      <c r="F113" s="6"/>
      <c r="G113" s="63">
        <f>SUM(G115)</f>
        <v>70000</v>
      </c>
    </row>
    <row r="114" spans="1:7" ht="24" customHeight="1">
      <c r="A114" s="66" t="s">
        <v>366</v>
      </c>
      <c r="B114" s="83" t="s">
        <v>392</v>
      </c>
      <c r="C114" s="70" t="s">
        <v>354</v>
      </c>
      <c r="D114" s="8">
        <v>13</v>
      </c>
      <c r="E114" s="69" t="s">
        <v>66</v>
      </c>
      <c r="F114" s="6"/>
      <c r="G114" s="63">
        <f>SUM(G116)</f>
        <v>70000</v>
      </c>
    </row>
    <row r="115" spans="1:7" ht="18" customHeight="1">
      <c r="A115" s="67" t="s">
        <v>469</v>
      </c>
      <c r="B115" s="84" t="s">
        <v>392</v>
      </c>
      <c r="C115" s="70" t="s">
        <v>354</v>
      </c>
      <c r="D115" s="8">
        <v>13</v>
      </c>
      <c r="E115" s="69" t="s">
        <v>468</v>
      </c>
      <c r="F115" s="6"/>
      <c r="G115" s="63">
        <f>SUM(G116)</f>
        <v>70000</v>
      </c>
    </row>
    <row r="116" spans="1:7" ht="24" customHeight="1">
      <c r="A116" s="67" t="s">
        <v>384</v>
      </c>
      <c r="B116" s="37" t="s">
        <v>392</v>
      </c>
      <c r="C116" s="70" t="s">
        <v>354</v>
      </c>
      <c r="D116" s="8">
        <v>13</v>
      </c>
      <c r="E116" s="69" t="s">
        <v>468</v>
      </c>
      <c r="F116" s="70" t="s">
        <v>383</v>
      </c>
      <c r="G116" s="63">
        <v>70000</v>
      </c>
    </row>
    <row r="117" spans="1:7" ht="36" customHeight="1">
      <c r="A117" s="29" t="s">
        <v>8</v>
      </c>
      <c r="B117" s="40" t="s">
        <v>392</v>
      </c>
      <c r="C117" s="31" t="s">
        <v>359</v>
      </c>
      <c r="D117" s="30"/>
      <c r="E117" s="30"/>
      <c r="F117" s="6"/>
      <c r="G117" s="64">
        <f>SUM(G118)</f>
        <v>1194510.73</v>
      </c>
    </row>
    <row r="118" spans="1:7" ht="38.25" customHeight="1">
      <c r="A118" s="29" t="s">
        <v>9</v>
      </c>
      <c r="B118" s="38" t="s">
        <v>392</v>
      </c>
      <c r="C118" s="31" t="s">
        <v>359</v>
      </c>
      <c r="D118" s="34" t="s">
        <v>376</v>
      </c>
      <c r="E118" s="30"/>
      <c r="F118" s="6"/>
      <c r="G118" s="64">
        <f>SUM(G119)</f>
        <v>1194510.73</v>
      </c>
    </row>
    <row r="119" spans="1:7" ht="39" customHeight="1">
      <c r="A119" s="11" t="s">
        <v>246</v>
      </c>
      <c r="B119" s="72" t="s">
        <v>392</v>
      </c>
      <c r="C119" s="6" t="s">
        <v>359</v>
      </c>
      <c r="D119" s="12" t="s">
        <v>376</v>
      </c>
      <c r="E119" s="8" t="s">
        <v>77</v>
      </c>
      <c r="F119" s="6"/>
      <c r="G119" s="63">
        <f>SUM(G120)</f>
        <v>1194510.73</v>
      </c>
    </row>
    <row r="120" spans="1:7" ht="33" customHeight="1">
      <c r="A120" s="9" t="s">
        <v>303</v>
      </c>
      <c r="B120" s="40" t="s">
        <v>392</v>
      </c>
      <c r="C120" s="6" t="s">
        <v>359</v>
      </c>
      <c r="D120" s="12" t="s">
        <v>376</v>
      </c>
      <c r="E120" s="8" t="s">
        <v>304</v>
      </c>
      <c r="F120" s="6"/>
      <c r="G120" s="63">
        <f>SUM(G121:G121)</f>
        <v>1194510.73</v>
      </c>
    </row>
    <row r="121" spans="1:7" ht="46.5" customHeight="1">
      <c r="A121" s="16" t="s">
        <v>45</v>
      </c>
      <c r="B121" s="38" t="s">
        <v>392</v>
      </c>
      <c r="C121" s="6" t="s">
        <v>359</v>
      </c>
      <c r="D121" s="12" t="s">
        <v>376</v>
      </c>
      <c r="E121" s="8" t="s">
        <v>304</v>
      </c>
      <c r="F121" s="6" t="s">
        <v>357</v>
      </c>
      <c r="G121" s="63">
        <v>1194510.73</v>
      </c>
    </row>
    <row r="122" spans="1:7" ht="24.75" customHeight="1">
      <c r="A122" s="29" t="s">
        <v>369</v>
      </c>
      <c r="B122" s="84" t="s">
        <v>392</v>
      </c>
      <c r="C122" s="31" t="s">
        <v>364</v>
      </c>
      <c r="D122" s="30"/>
      <c r="E122" s="30"/>
      <c r="F122" s="6"/>
      <c r="G122" s="64">
        <f>SUM(G123)</f>
        <v>50969396.7</v>
      </c>
    </row>
    <row r="123" spans="1:7" ht="17.25" customHeight="1">
      <c r="A123" s="29" t="s">
        <v>193</v>
      </c>
      <c r="B123" s="37" t="s">
        <v>392</v>
      </c>
      <c r="C123" s="31" t="s">
        <v>364</v>
      </c>
      <c r="D123" s="34" t="s">
        <v>376</v>
      </c>
      <c r="E123" s="30"/>
      <c r="F123" s="6"/>
      <c r="G123" s="64">
        <f>SUM(G124)</f>
        <v>50969396.7</v>
      </c>
    </row>
    <row r="124" spans="1:7" ht="45.75" customHeight="1">
      <c r="A124" s="29" t="s">
        <v>194</v>
      </c>
      <c r="B124" s="48" t="s">
        <v>392</v>
      </c>
      <c r="C124" s="31" t="s">
        <v>364</v>
      </c>
      <c r="D124" s="34" t="s">
        <v>376</v>
      </c>
      <c r="E124" s="30" t="s">
        <v>245</v>
      </c>
      <c r="F124" s="6"/>
      <c r="G124" s="64">
        <f>SUM(G125)</f>
        <v>50969396.7</v>
      </c>
    </row>
    <row r="125" spans="1:7" ht="39.75" customHeight="1">
      <c r="A125" s="79" t="s">
        <v>305</v>
      </c>
      <c r="B125" s="40" t="s">
        <v>392</v>
      </c>
      <c r="C125" s="76" t="s">
        <v>364</v>
      </c>
      <c r="D125" s="77" t="s">
        <v>376</v>
      </c>
      <c r="E125" s="78" t="s">
        <v>320</v>
      </c>
      <c r="F125" s="6"/>
      <c r="G125" s="64">
        <f>SUM(G126+G128)</f>
        <v>50969396.7</v>
      </c>
    </row>
    <row r="126" spans="1:7" ht="47.25" customHeight="1">
      <c r="A126" s="29" t="s">
        <v>335</v>
      </c>
      <c r="B126" s="38" t="s">
        <v>392</v>
      </c>
      <c r="C126" s="31" t="s">
        <v>364</v>
      </c>
      <c r="D126" s="34" t="s">
        <v>376</v>
      </c>
      <c r="E126" s="30" t="s">
        <v>336</v>
      </c>
      <c r="F126" s="6"/>
      <c r="G126" s="64">
        <v>47817285</v>
      </c>
    </row>
    <row r="127" spans="1:7" ht="15.75">
      <c r="A127" s="71" t="s">
        <v>159</v>
      </c>
      <c r="B127" s="72" t="s">
        <v>392</v>
      </c>
      <c r="C127" s="31" t="s">
        <v>364</v>
      </c>
      <c r="D127" s="34" t="s">
        <v>376</v>
      </c>
      <c r="E127" s="30" t="s">
        <v>336</v>
      </c>
      <c r="F127" s="70" t="s">
        <v>324</v>
      </c>
      <c r="G127" s="64">
        <v>47817285</v>
      </c>
    </row>
    <row r="128" spans="1:7" ht="36" customHeight="1">
      <c r="A128" s="29" t="s">
        <v>305</v>
      </c>
      <c r="B128" s="40" t="s">
        <v>392</v>
      </c>
      <c r="C128" s="31" t="s">
        <v>364</v>
      </c>
      <c r="D128" s="34" t="s">
        <v>376</v>
      </c>
      <c r="E128" s="30" t="s">
        <v>306</v>
      </c>
      <c r="F128" s="6"/>
      <c r="G128" s="64">
        <f>SUM(G129)</f>
        <v>3152111.7</v>
      </c>
    </row>
    <row r="129" spans="1:7" ht="15.75" customHeight="1">
      <c r="A129" s="71" t="s">
        <v>159</v>
      </c>
      <c r="B129" s="38" t="s">
        <v>392</v>
      </c>
      <c r="C129" s="31" t="s">
        <v>364</v>
      </c>
      <c r="D129" s="34" t="s">
        <v>376</v>
      </c>
      <c r="E129" s="30" t="s">
        <v>306</v>
      </c>
      <c r="F129" s="70" t="s">
        <v>324</v>
      </c>
      <c r="G129" s="64">
        <v>3152111.7</v>
      </c>
    </row>
    <row r="130" spans="1:7" ht="18" customHeight="1">
      <c r="A130" s="29" t="s">
        <v>370</v>
      </c>
      <c r="B130" s="72" t="s">
        <v>392</v>
      </c>
      <c r="C130" s="31" t="s">
        <v>372</v>
      </c>
      <c r="D130" s="30"/>
      <c r="E130" s="30"/>
      <c r="F130" s="6"/>
      <c r="G130" s="64">
        <f>SUM(G131,G159,G196,G207)</f>
        <v>290002373.34000003</v>
      </c>
    </row>
    <row r="131" spans="1:7" ht="21" customHeight="1">
      <c r="A131" s="29" t="s">
        <v>371</v>
      </c>
      <c r="B131" s="40" t="s">
        <v>392</v>
      </c>
      <c r="C131" s="31" t="s">
        <v>372</v>
      </c>
      <c r="D131" s="31" t="s">
        <v>354</v>
      </c>
      <c r="E131" s="30"/>
      <c r="F131" s="6"/>
      <c r="G131" s="64">
        <f>SUM(G132,G155)</f>
        <v>55698266.050000004</v>
      </c>
    </row>
    <row r="132" spans="1:7" ht="36.75" customHeight="1">
      <c r="A132" s="9" t="s">
        <v>196</v>
      </c>
      <c r="B132" s="37" t="s">
        <v>392</v>
      </c>
      <c r="C132" s="6" t="s">
        <v>372</v>
      </c>
      <c r="D132" s="6" t="s">
        <v>354</v>
      </c>
      <c r="E132" s="8" t="s">
        <v>80</v>
      </c>
      <c r="F132" s="6"/>
      <c r="G132" s="63">
        <f>SUM(G133)</f>
        <v>55698266.050000004</v>
      </c>
    </row>
    <row r="133" spans="1:7" ht="51" customHeight="1">
      <c r="A133" s="9" t="s">
        <v>197</v>
      </c>
      <c r="B133" s="38" t="s">
        <v>392</v>
      </c>
      <c r="C133" s="6" t="s">
        <v>372</v>
      </c>
      <c r="D133" s="6" t="s">
        <v>354</v>
      </c>
      <c r="E133" s="8" t="s">
        <v>81</v>
      </c>
      <c r="F133" s="6"/>
      <c r="G133" s="63">
        <f>SUM(G138+G144+G142+G136+G134+G149+G152)</f>
        <v>55698266.050000004</v>
      </c>
    </row>
    <row r="134" spans="1:7" ht="35.25" customHeight="1">
      <c r="A134" s="67" t="s">
        <v>163</v>
      </c>
      <c r="B134" s="72" t="s">
        <v>392</v>
      </c>
      <c r="C134" s="70" t="s">
        <v>372</v>
      </c>
      <c r="D134" s="70" t="s">
        <v>354</v>
      </c>
      <c r="E134" s="69" t="s">
        <v>461</v>
      </c>
      <c r="F134" s="6"/>
      <c r="G134" s="63">
        <f>SUM(G135)</f>
        <v>7641969.07</v>
      </c>
    </row>
    <row r="135" spans="1:7" ht="17.25" customHeight="1">
      <c r="A135" s="9" t="s">
        <v>159</v>
      </c>
      <c r="B135" s="72"/>
      <c r="C135" s="70" t="s">
        <v>372</v>
      </c>
      <c r="D135" s="70" t="s">
        <v>354</v>
      </c>
      <c r="E135" s="69" t="s">
        <v>461</v>
      </c>
      <c r="F135" s="70" t="s">
        <v>324</v>
      </c>
      <c r="G135" s="63">
        <v>7641969.07</v>
      </c>
    </row>
    <row r="136" spans="1:7" ht="33.75" customHeight="1">
      <c r="A136" s="9" t="s">
        <v>183</v>
      </c>
      <c r="B136" s="72"/>
      <c r="C136" s="70" t="s">
        <v>372</v>
      </c>
      <c r="D136" s="70" t="s">
        <v>354</v>
      </c>
      <c r="E136" s="69" t="s">
        <v>182</v>
      </c>
      <c r="F136" s="6"/>
      <c r="G136" s="63">
        <f>SUM(G137)</f>
        <v>5525000</v>
      </c>
    </row>
    <row r="137" spans="1:7" ht="32.25" customHeight="1">
      <c r="A137" s="56" t="s">
        <v>70</v>
      </c>
      <c r="B137" s="73" t="s">
        <v>392</v>
      </c>
      <c r="C137" s="70" t="s">
        <v>372</v>
      </c>
      <c r="D137" s="70" t="s">
        <v>354</v>
      </c>
      <c r="E137" s="69" t="s">
        <v>182</v>
      </c>
      <c r="F137" s="70" t="s">
        <v>11</v>
      </c>
      <c r="G137" s="63">
        <v>5525000</v>
      </c>
    </row>
    <row r="138" spans="1:7" ht="33.75" customHeight="1">
      <c r="A138" s="9" t="s">
        <v>83</v>
      </c>
      <c r="B138" s="73" t="s">
        <v>392</v>
      </c>
      <c r="C138" s="6" t="s">
        <v>372</v>
      </c>
      <c r="D138" s="6" t="s">
        <v>354</v>
      </c>
      <c r="E138" s="8" t="s">
        <v>82</v>
      </c>
      <c r="F138" s="6"/>
      <c r="G138" s="63">
        <f>SUM(G141+G140+G139)</f>
        <v>23898100</v>
      </c>
    </row>
    <row r="139" spans="1:7" ht="52.5" customHeight="1">
      <c r="A139" s="16" t="s">
        <v>45</v>
      </c>
      <c r="B139" s="72" t="s">
        <v>392</v>
      </c>
      <c r="C139" s="6" t="s">
        <v>372</v>
      </c>
      <c r="D139" s="6" t="s">
        <v>354</v>
      </c>
      <c r="E139" s="8" t="s">
        <v>82</v>
      </c>
      <c r="F139" s="6" t="s">
        <v>357</v>
      </c>
      <c r="G139" s="63">
        <v>12883475.62</v>
      </c>
    </row>
    <row r="140" spans="1:7" ht="19.5" customHeight="1">
      <c r="A140" s="56" t="s">
        <v>48</v>
      </c>
      <c r="B140" s="40" t="s">
        <v>392</v>
      </c>
      <c r="C140" s="6" t="s">
        <v>372</v>
      </c>
      <c r="D140" s="6" t="s">
        <v>354</v>
      </c>
      <c r="E140" s="8" t="s">
        <v>82</v>
      </c>
      <c r="F140" s="6" t="s">
        <v>360</v>
      </c>
      <c r="G140" s="63">
        <v>83594</v>
      </c>
    </row>
    <row r="141" spans="1:7" ht="33.75" customHeight="1">
      <c r="A141" s="56" t="s">
        <v>70</v>
      </c>
      <c r="B141" s="40" t="s">
        <v>392</v>
      </c>
      <c r="C141" s="6" t="s">
        <v>372</v>
      </c>
      <c r="D141" s="6" t="s">
        <v>354</v>
      </c>
      <c r="E141" s="8" t="s">
        <v>198</v>
      </c>
      <c r="F141" s="6" t="s">
        <v>11</v>
      </c>
      <c r="G141" s="63">
        <v>10931030.38</v>
      </c>
    </row>
    <row r="142" spans="1:7" ht="34.5" customHeight="1">
      <c r="A142" s="71" t="s">
        <v>162</v>
      </c>
      <c r="B142" s="38" t="s">
        <v>392</v>
      </c>
      <c r="C142" s="70" t="s">
        <v>372</v>
      </c>
      <c r="D142" s="70" t="s">
        <v>354</v>
      </c>
      <c r="E142" s="69" t="s">
        <v>161</v>
      </c>
      <c r="F142" s="6"/>
      <c r="G142" s="63">
        <f>SUM(G143)</f>
        <v>5321</v>
      </c>
    </row>
    <row r="143" spans="1:7" ht="33" customHeight="1">
      <c r="A143" s="16" t="s">
        <v>45</v>
      </c>
      <c r="B143" s="72" t="s">
        <v>392</v>
      </c>
      <c r="C143" s="70" t="s">
        <v>372</v>
      </c>
      <c r="D143" s="70" t="s">
        <v>354</v>
      </c>
      <c r="E143" s="69" t="s">
        <v>161</v>
      </c>
      <c r="F143" s="70" t="s">
        <v>357</v>
      </c>
      <c r="G143" s="63">
        <v>5321</v>
      </c>
    </row>
    <row r="144" spans="1:7" ht="23.25" customHeight="1">
      <c r="A144" s="9" t="s">
        <v>76</v>
      </c>
      <c r="B144" s="40" t="s">
        <v>392</v>
      </c>
      <c r="C144" s="6" t="s">
        <v>372</v>
      </c>
      <c r="D144" s="6" t="s">
        <v>354</v>
      </c>
      <c r="E144" s="8" t="s">
        <v>128</v>
      </c>
      <c r="F144" s="6"/>
      <c r="G144" s="63">
        <f>SUM(G145+G146+G147+G148)</f>
        <v>14718460.38</v>
      </c>
    </row>
    <row r="145" spans="1:7" ht="15" customHeight="1">
      <c r="A145" s="16" t="s">
        <v>45</v>
      </c>
      <c r="B145" s="38" t="s">
        <v>392</v>
      </c>
      <c r="C145" s="6" t="s">
        <v>372</v>
      </c>
      <c r="D145" s="6" t="s">
        <v>354</v>
      </c>
      <c r="E145" s="8" t="s">
        <v>128</v>
      </c>
      <c r="F145" s="6" t="s">
        <v>357</v>
      </c>
      <c r="G145" s="63">
        <v>4783675.96</v>
      </c>
    </row>
    <row r="146" spans="1:7" ht="18.75" customHeight="1">
      <c r="A146" s="56" t="s">
        <v>48</v>
      </c>
      <c r="B146" s="38" t="s">
        <v>392</v>
      </c>
      <c r="C146" s="6" t="s">
        <v>372</v>
      </c>
      <c r="D146" s="6" t="s">
        <v>354</v>
      </c>
      <c r="E146" s="8" t="s">
        <v>128</v>
      </c>
      <c r="F146" s="6" t="s">
        <v>360</v>
      </c>
      <c r="G146" s="63">
        <v>5295937.63</v>
      </c>
    </row>
    <row r="147" spans="1:7" ht="15" customHeight="1">
      <c r="A147" s="56" t="s">
        <v>70</v>
      </c>
      <c r="B147" s="38" t="s">
        <v>392</v>
      </c>
      <c r="C147" s="6" t="s">
        <v>372</v>
      </c>
      <c r="D147" s="6" t="s">
        <v>354</v>
      </c>
      <c r="E147" s="8" t="s">
        <v>128</v>
      </c>
      <c r="F147" s="6" t="s">
        <v>11</v>
      </c>
      <c r="G147" s="63">
        <v>4432850.71</v>
      </c>
    </row>
    <row r="148" spans="1:7" ht="21" customHeight="1">
      <c r="A148" s="9" t="s">
        <v>362</v>
      </c>
      <c r="B148" s="72" t="s">
        <v>392</v>
      </c>
      <c r="C148" s="6" t="s">
        <v>372</v>
      </c>
      <c r="D148" s="6" t="s">
        <v>354</v>
      </c>
      <c r="E148" s="8" t="s">
        <v>128</v>
      </c>
      <c r="F148" s="6" t="s">
        <v>361</v>
      </c>
      <c r="G148" s="63">
        <v>205996.08</v>
      </c>
    </row>
    <row r="149" spans="1:7" ht="20.25" customHeight="1">
      <c r="A149" s="9" t="s">
        <v>281</v>
      </c>
      <c r="B149" s="83" t="s">
        <v>392</v>
      </c>
      <c r="C149" s="6" t="s">
        <v>372</v>
      </c>
      <c r="D149" s="6" t="s">
        <v>354</v>
      </c>
      <c r="E149" s="8" t="s">
        <v>135</v>
      </c>
      <c r="F149" s="6"/>
      <c r="G149" s="107">
        <f>SUM(G151+G150)</f>
        <v>65476</v>
      </c>
    </row>
    <row r="150" spans="1:7" ht="48.75" customHeight="1">
      <c r="A150" s="16" t="s">
        <v>45</v>
      </c>
      <c r="B150" s="84" t="s">
        <v>392</v>
      </c>
      <c r="C150" s="6" t="s">
        <v>372</v>
      </c>
      <c r="D150" s="6" t="s">
        <v>354</v>
      </c>
      <c r="E150" s="8" t="s">
        <v>135</v>
      </c>
      <c r="F150" s="6" t="s">
        <v>357</v>
      </c>
      <c r="G150" s="63">
        <v>20200</v>
      </c>
    </row>
    <row r="151" spans="1:7" ht="16.5" customHeight="1">
      <c r="A151" s="16" t="s">
        <v>384</v>
      </c>
      <c r="B151" s="37" t="s">
        <v>392</v>
      </c>
      <c r="C151" s="70" t="s">
        <v>372</v>
      </c>
      <c r="D151" s="70" t="s">
        <v>354</v>
      </c>
      <c r="E151" s="69" t="s">
        <v>475</v>
      </c>
      <c r="F151" s="70" t="s">
        <v>383</v>
      </c>
      <c r="G151" s="63">
        <v>45276</v>
      </c>
    </row>
    <row r="152" spans="1:7" ht="33" customHeight="1">
      <c r="A152" s="16" t="s">
        <v>199</v>
      </c>
      <c r="B152" s="40" t="s">
        <v>392</v>
      </c>
      <c r="C152" s="6" t="s">
        <v>372</v>
      </c>
      <c r="D152" s="6" t="s">
        <v>354</v>
      </c>
      <c r="E152" s="8" t="s">
        <v>200</v>
      </c>
      <c r="F152" s="6"/>
      <c r="G152" s="63">
        <f>SUM(G153:G154)</f>
        <v>3843939.6</v>
      </c>
    </row>
    <row r="153" spans="1:7" s="3" customFormat="1" ht="21" customHeight="1">
      <c r="A153" s="71" t="s">
        <v>159</v>
      </c>
      <c r="B153" s="38" t="s">
        <v>392</v>
      </c>
      <c r="C153" s="6" t="s">
        <v>372</v>
      </c>
      <c r="D153" s="6" t="s">
        <v>354</v>
      </c>
      <c r="E153" s="8" t="s">
        <v>333</v>
      </c>
      <c r="F153" s="6" t="s">
        <v>324</v>
      </c>
      <c r="G153" s="63">
        <v>806000</v>
      </c>
    </row>
    <row r="154" spans="1:7" s="3" customFormat="1" ht="31.5" customHeight="1">
      <c r="A154" s="56" t="s">
        <v>70</v>
      </c>
      <c r="B154" s="72" t="s">
        <v>392</v>
      </c>
      <c r="C154" s="6" t="s">
        <v>372</v>
      </c>
      <c r="D154" s="6" t="s">
        <v>354</v>
      </c>
      <c r="E154" s="8" t="s">
        <v>200</v>
      </c>
      <c r="F154" s="6" t="s">
        <v>11</v>
      </c>
      <c r="G154" s="63">
        <v>3037939.6</v>
      </c>
    </row>
    <row r="155" spans="1:7" s="3" customFormat="1" ht="17.25" customHeight="1">
      <c r="A155" s="67" t="s">
        <v>472</v>
      </c>
      <c r="B155" s="40" t="s">
        <v>392</v>
      </c>
      <c r="C155" s="6" t="s">
        <v>372</v>
      </c>
      <c r="D155" s="6" t="s">
        <v>354</v>
      </c>
      <c r="E155" s="8" t="s">
        <v>141</v>
      </c>
      <c r="F155" s="6"/>
      <c r="G155" s="63">
        <f>SUM(G157)</f>
        <v>0</v>
      </c>
    </row>
    <row r="156" spans="1:7" s="15" customFormat="1" ht="33.75" customHeight="1">
      <c r="A156" s="67" t="s">
        <v>473</v>
      </c>
      <c r="B156" s="38" t="s">
        <v>392</v>
      </c>
      <c r="C156" s="70" t="s">
        <v>372</v>
      </c>
      <c r="D156" s="70" t="s">
        <v>354</v>
      </c>
      <c r="E156" s="69" t="s">
        <v>318</v>
      </c>
      <c r="F156" s="6"/>
      <c r="G156" s="63">
        <f>SUM(G157)</f>
        <v>0</v>
      </c>
    </row>
    <row r="157" spans="1:7" s="3" customFormat="1" ht="21.75" customHeight="1">
      <c r="A157" s="67" t="s">
        <v>474</v>
      </c>
      <c r="B157" s="38" t="s">
        <v>392</v>
      </c>
      <c r="C157" s="6" t="s">
        <v>372</v>
      </c>
      <c r="D157" s="6" t="s">
        <v>354</v>
      </c>
      <c r="E157" s="8" t="s">
        <v>311</v>
      </c>
      <c r="F157" s="6"/>
      <c r="G157" s="63">
        <f>SUM(G158)</f>
        <v>0</v>
      </c>
    </row>
    <row r="158" spans="1:7" s="3" customFormat="1" ht="18" customHeight="1">
      <c r="A158" s="56" t="s">
        <v>48</v>
      </c>
      <c r="B158" s="80" t="s">
        <v>392</v>
      </c>
      <c r="C158" s="6" t="s">
        <v>372</v>
      </c>
      <c r="D158" s="6" t="s">
        <v>354</v>
      </c>
      <c r="E158" s="8" t="s">
        <v>311</v>
      </c>
      <c r="F158" s="6" t="s">
        <v>360</v>
      </c>
      <c r="G158" s="63">
        <v>0</v>
      </c>
    </row>
    <row r="159" spans="1:7" s="3" customFormat="1" ht="20.25" customHeight="1">
      <c r="A159" s="29" t="s">
        <v>373</v>
      </c>
      <c r="B159" s="38" t="s">
        <v>392</v>
      </c>
      <c r="C159" s="31" t="s">
        <v>372</v>
      </c>
      <c r="D159" s="31" t="s">
        <v>356</v>
      </c>
      <c r="E159" s="30"/>
      <c r="F159" s="6"/>
      <c r="G159" s="64">
        <f>SUM(G160,G188)</f>
        <v>226042532.44</v>
      </c>
    </row>
    <row r="160" spans="1:7" s="3" customFormat="1" ht="32.25" customHeight="1">
      <c r="A160" s="9" t="s">
        <v>196</v>
      </c>
      <c r="B160" s="72" t="s">
        <v>392</v>
      </c>
      <c r="C160" s="6" t="s">
        <v>372</v>
      </c>
      <c r="D160" s="6" t="s">
        <v>356</v>
      </c>
      <c r="E160" s="8" t="s">
        <v>80</v>
      </c>
      <c r="F160" s="6"/>
      <c r="G160" s="63">
        <f>SUM(G161)</f>
        <v>217647133.87</v>
      </c>
    </row>
    <row r="161" spans="1:7" s="3" customFormat="1" ht="47.25" customHeight="1">
      <c r="A161" s="9" t="s">
        <v>197</v>
      </c>
      <c r="B161" s="83" t="s">
        <v>392</v>
      </c>
      <c r="C161" s="6" t="s">
        <v>372</v>
      </c>
      <c r="D161" s="6" t="s">
        <v>356</v>
      </c>
      <c r="E161" s="8" t="s">
        <v>81</v>
      </c>
      <c r="F161" s="6"/>
      <c r="G161" s="63">
        <f>SUM(G162+G170+G174+G168+G166+G173)</f>
        <v>217647133.87</v>
      </c>
    </row>
    <row r="162" spans="1:7" s="3" customFormat="1" ht="36" customHeight="1">
      <c r="A162" s="9" t="s">
        <v>342</v>
      </c>
      <c r="B162" s="84" t="s">
        <v>392</v>
      </c>
      <c r="C162" s="6" t="s">
        <v>372</v>
      </c>
      <c r="D162" s="6" t="s">
        <v>356</v>
      </c>
      <c r="E162" s="8" t="s">
        <v>84</v>
      </c>
      <c r="F162" s="6"/>
      <c r="G162" s="63">
        <f>SUM(G163:G165)</f>
        <v>176960676.97</v>
      </c>
    </row>
    <row r="163" spans="1:7" ht="47.25" customHeight="1">
      <c r="A163" s="16" t="s">
        <v>45</v>
      </c>
      <c r="B163" s="37" t="s">
        <v>392</v>
      </c>
      <c r="C163" s="6" t="s">
        <v>372</v>
      </c>
      <c r="D163" s="6" t="s">
        <v>356</v>
      </c>
      <c r="E163" s="8" t="s">
        <v>84</v>
      </c>
      <c r="F163" s="6" t="s">
        <v>357</v>
      </c>
      <c r="G163" s="63">
        <v>162517788.97</v>
      </c>
    </row>
    <row r="164" spans="1:7" ht="24" customHeight="1">
      <c r="A164" s="56" t="s">
        <v>48</v>
      </c>
      <c r="B164" s="40" t="s">
        <v>392</v>
      </c>
      <c r="C164" s="6" t="s">
        <v>372</v>
      </c>
      <c r="D164" s="6" t="s">
        <v>356</v>
      </c>
      <c r="E164" s="8" t="s">
        <v>84</v>
      </c>
      <c r="F164" s="6" t="s">
        <v>360</v>
      </c>
      <c r="G164" s="63">
        <v>4647668</v>
      </c>
    </row>
    <row r="165" spans="1:7" ht="33" customHeight="1">
      <c r="A165" s="56" t="s">
        <v>70</v>
      </c>
      <c r="B165" s="38" t="s">
        <v>392</v>
      </c>
      <c r="C165" s="6" t="s">
        <v>372</v>
      </c>
      <c r="D165" s="6" t="s">
        <v>356</v>
      </c>
      <c r="E165" s="8" t="s">
        <v>84</v>
      </c>
      <c r="F165" s="6" t="s">
        <v>11</v>
      </c>
      <c r="G165" s="63">
        <v>9795220</v>
      </c>
    </row>
    <row r="166" spans="1:7" ht="34.5" customHeight="1">
      <c r="A166" s="71" t="s">
        <v>162</v>
      </c>
      <c r="B166" s="72" t="s">
        <v>392</v>
      </c>
      <c r="C166" s="70" t="s">
        <v>372</v>
      </c>
      <c r="D166" s="70" t="s">
        <v>356</v>
      </c>
      <c r="E166" s="69" t="s">
        <v>161</v>
      </c>
      <c r="F166" s="6"/>
      <c r="G166" s="63">
        <f>SUM(G167)</f>
        <v>337028</v>
      </c>
    </row>
    <row r="167" spans="1:7" ht="48.75" customHeight="1">
      <c r="A167" s="16" t="s">
        <v>45</v>
      </c>
      <c r="B167" s="72" t="s">
        <v>392</v>
      </c>
      <c r="C167" s="70" t="s">
        <v>372</v>
      </c>
      <c r="D167" s="70" t="s">
        <v>356</v>
      </c>
      <c r="E167" s="69" t="s">
        <v>161</v>
      </c>
      <c r="F167" s="70" t="s">
        <v>357</v>
      </c>
      <c r="G167" s="63">
        <v>337028</v>
      </c>
    </row>
    <row r="168" spans="1:7" ht="63" customHeight="1">
      <c r="A168" s="56" t="s">
        <v>338</v>
      </c>
      <c r="B168" s="40" t="s">
        <v>392</v>
      </c>
      <c r="C168" s="6" t="s">
        <v>372</v>
      </c>
      <c r="D168" s="6" t="s">
        <v>356</v>
      </c>
      <c r="E168" s="8" t="s">
        <v>337</v>
      </c>
      <c r="F168" s="6"/>
      <c r="G168" s="63">
        <v>946508</v>
      </c>
    </row>
    <row r="169" spans="1:7" s="3" customFormat="1" ht="16.5" customHeight="1">
      <c r="A169" s="56" t="s">
        <v>48</v>
      </c>
      <c r="B169" s="38" t="s">
        <v>392</v>
      </c>
      <c r="C169" s="6" t="s">
        <v>372</v>
      </c>
      <c r="D169" s="6" t="s">
        <v>356</v>
      </c>
      <c r="E169" s="8" t="s">
        <v>337</v>
      </c>
      <c r="F169" s="6" t="s">
        <v>360</v>
      </c>
      <c r="G169" s="63">
        <v>946508</v>
      </c>
    </row>
    <row r="170" spans="1:7" ht="38.25" customHeight="1">
      <c r="A170" s="16" t="s">
        <v>139</v>
      </c>
      <c r="B170" s="72" t="s">
        <v>392</v>
      </c>
      <c r="C170" s="6" t="s">
        <v>372</v>
      </c>
      <c r="D170" s="6" t="s">
        <v>356</v>
      </c>
      <c r="E170" s="8" t="s">
        <v>85</v>
      </c>
      <c r="F170" s="6"/>
      <c r="G170" s="63">
        <f>SUM(G171+G172)</f>
        <v>2052878.9500000002</v>
      </c>
    </row>
    <row r="171" spans="1:7" ht="47.25" customHeight="1">
      <c r="A171" s="16" t="s">
        <v>45</v>
      </c>
      <c r="B171" s="83" t="s">
        <v>392</v>
      </c>
      <c r="C171" s="6" t="s">
        <v>372</v>
      </c>
      <c r="D171" s="6" t="s">
        <v>356</v>
      </c>
      <c r="E171" s="8" t="s">
        <v>85</v>
      </c>
      <c r="F171" s="6" t="s">
        <v>357</v>
      </c>
      <c r="G171" s="63">
        <v>1951951.07</v>
      </c>
    </row>
    <row r="172" spans="1:7" ht="36.75" customHeight="1">
      <c r="A172" s="56" t="s">
        <v>70</v>
      </c>
      <c r="B172" s="84" t="s">
        <v>392</v>
      </c>
      <c r="C172" s="6" t="s">
        <v>372</v>
      </c>
      <c r="D172" s="6" t="s">
        <v>356</v>
      </c>
      <c r="E172" s="8" t="s">
        <v>85</v>
      </c>
      <c r="F172" s="6" t="s">
        <v>11</v>
      </c>
      <c r="G172" s="63">
        <v>100927.88</v>
      </c>
    </row>
    <row r="173" spans="1:7" ht="36.75" customHeight="1">
      <c r="A173" s="71" t="s">
        <v>478</v>
      </c>
      <c r="B173" s="94" t="s">
        <v>392</v>
      </c>
      <c r="C173" s="70" t="s">
        <v>372</v>
      </c>
      <c r="D173" s="70" t="s">
        <v>356</v>
      </c>
      <c r="E173" s="69" t="s">
        <v>479</v>
      </c>
      <c r="F173" s="70" t="s">
        <v>360</v>
      </c>
      <c r="G173" s="63">
        <v>510204.08</v>
      </c>
    </row>
    <row r="174" spans="1:7" ht="36" customHeight="1">
      <c r="A174" s="9" t="s">
        <v>197</v>
      </c>
      <c r="B174" s="37" t="s">
        <v>392</v>
      </c>
      <c r="C174" s="6" t="s">
        <v>372</v>
      </c>
      <c r="D174" s="6" t="s">
        <v>356</v>
      </c>
      <c r="E174" s="8" t="s">
        <v>81</v>
      </c>
      <c r="F174" s="6"/>
      <c r="G174" s="63">
        <f>SUM(G175+G176+G177+G178+G182+G183)</f>
        <v>36839837.87</v>
      </c>
    </row>
    <row r="175" spans="1:7" ht="16.5" customHeight="1">
      <c r="A175" s="56" t="s">
        <v>48</v>
      </c>
      <c r="B175" s="48" t="s">
        <v>392</v>
      </c>
      <c r="C175" s="6" t="s">
        <v>372</v>
      </c>
      <c r="D175" s="6" t="s">
        <v>356</v>
      </c>
      <c r="E175" s="8" t="s">
        <v>128</v>
      </c>
      <c r="F175" s="6" t="s">
        <v>360</v>
      </c>
      <c r="G175" s="63">
        <v>22960078.95</v>
      </c>
    </row>
    <row r="176" spans="1:7" ht="33" customHeight="1">
      <c r="A176" s="56" t="s">
        <v>70</v>
      </c>
      <c r="B176" s="40" t="s">
        <v>392</v>
      </c>
      <c r="C176" s="6" t="s">
        <v>372</v>
      </c>
      <c r="D176" s="6" t="s">
        <v>356</v>
      </c>
      <c r="E176" s="8" t="s">
        <v>128</v>
      </c>
      <c r="F176" s="6" t="s">
        <v>11</v>
      </c>
      <c r="G176" s="63">
        <v>1584173.74</v>
      </c>
    </row>
    <row r="177" spans="1:7" ht="21.75" customHeight="1">
      <c r="A177" s="9" t="s">
        <v>362</v>
      </c>
      <c r="B177" s="38" t="s">
        <v>392</v>
      </c>
      <c r="C177" s="6" t="s">
        <v>372</v>
      </c>
      <c r="D177" s="6" t="s">
        <v>356</v>
      </c>
      <c r="E177" s="8" t="s">
        <v>128</v>
      </c>
      <c r="F177" s="6" t="s">
        <v>361</v>
      </c>
      <c r="G177" s="63">
        <v>2420812.45</v>
      </c>
    </row>
    <row r="178" spans="1:7" ht="33" customHeight="1">
      <c r="A178" s="9" t="s">
        <v>201</v>
      </c>
      <c r="B178" s="72" t="s">
        <v>392</v>
      </c>
      <c r="C178" s="6" t="s">
        <v>372</v>
      </c>
      <c r="D178" s="6" t="s">
        <v>356</v>
      </c>
      <c r="E178" s="8" t="s">
        <v>135</v>
      </c>
      <c r="F178" s="6"/>
      <c r="G178" s="63">
        <f>SUM(G179+G180+G181)</f>
        <v>886074</v>
      </c>
    </row>
    <row r="179" spans="1:7" ht="48" customHeight="1">
      <c r="A179" s="16" t="s">
        <v>45</v>
      </c>
      <c r="B179" s="40" t="s">
        <v>392</v>
      </c>
      <c r="C179" s="6" t="s">
        <v>372</v>
      </c>
      <c r="D179" s="6" t="s">
        <v>356</v>
      </c>
      <c r="E179" s="8" t="s">
        <v>135</v>
      </c>
      <c r="F179" s="6" t="s">
        <v>357</v>
      </c>
      <c r="G179" s="63">
        <v>626727</v>
      </c>
    </row>
    <row r="180" spans="1:7" ht="15.75">
      <c r="A180" s="71" t="s">
        <v>384</v>
      </c>
      <c r="B180" s="38" t="s">
        <v>392</v>
      </c>
      <c r="C180" s="6" t="s">
        <v>372</v>
      </c>
      <c r="D180" s="6" t="s">
        <v>356</v>
      </c>
      <c r="E180" s="69" t="s">
        <v>135</v>
      </c>
      <c r="F180" s="70" t="s">
        <v>383</v>
      </c>
      <c r="G180" s="63">
        <v>91032</v>
      </c>
    </row>
    <row r="181" spans="1:7" s="15" customFormat="1" ht="33" customHeight="1">
      <c r="A181" s="56" t="s">
        <v>70</v>
      </c>
      <c r="B181" s="72" t="s">
        <v>392</v>
      </c>
      <c r="C181" s="6" t="s">
        <v>372</v>
      </c>
      <c r="D181" s="6" t="s">
        <v>356</v>
      </c>
      <c r="E181" s="8" t="s">
        <v>135</v>
      </c>
      <c r="F181" s="6" t="s">
        <v>11</v>
      </c>
      <c r="G181" s="63">
        <v>168315</v>
      </c>
    </row>
    <row r="182" spans="1:7" s="15" customFormat="1" ht="49.5" customHeight="1">
      <c r="A182" s="71" t="s">
        <v>482</v>
      </c>
      <c r="B182" s="73" t="s">
        <v>392</v>
      </c>
      <c r="C182" s="70" t="s">
        <v>372</v>
      </c>
      <c r="D182" s="70" t="s">
        <v>356</v>
      </c>
      <c r="E182" s="69" t="s">
        <v>480</v>
      </c>
      <c r="F182" s="70" t="s">
        <v>360</v>
      </c>
      <c r="G182" s="63">
        <v>1401306</v>
      </c>
    </row>
    <row r="183" spans="1:7" s="3" customFormat="1" ht="55.5" customHeight="1">
      <c r="A183" s="9" t="s">
        <v>259</v>
      </c>
      <c r="B183" s="40" t="s">
        <v>392</v>
      </c>
      <c r="C183" s="6" t="s">
        <v>372</v>
      </c>
      <c r="D183" s="6" t="s">
        <v>356</v>
      </c>
      <c r="E183" s="8" t="s">
        <v>86</v>
      </c>
      <c r="F183" s="6"/>
      <c r="G183" s="63">
        <f>SUM(G184)</f>
        <v>7587392.73</v>
      </c>
    </row>
    <row r="184" spans="1:7" s="3" customFormat="1" ht="22.5" customHeight="1">
      <c r="A184" s="9" t="s">
        <v>76</v>
      </c>
      <c r="B184" s="37" t="s">
        <v>392</v>
      </c>
      <c r="C184" s="6" t="s">
        <v>372</v>
      </c>
      <c r="D184" s="6" t="s">
        <v>356</v>
      </c>
      <c r="E184" s="8" t="s">
        <v>129</v>
      </c>
      <c r="F184" s="6"/>
      <c r="G184" s="63">
        <f>SUM(G185:G187)</f>
        <v>7587392.73</v>
      </c>
    </row>
    <row r="185" spans="1:7" s="3" customFormat="1" ht="15.75" customHeight="1">
      <c r="A185" s="16" t="s">
        <v>45</v>
      </c>
      <c r="B185" s="37" t="s">
        <v>392</v>
      </c>
      <c r="C185" s="6" t="s">
        <v>372</v>
      </c>
      <c r="D185" s="6" t="s">
        <v>356</v>
      </c>
      <c r="E185" s="8" t="s">
        <v>129</v>
      </c>
      <c r="F185" s="6" t="s">
        <v>357</v>
      </c>
      <c r="G185" s="63">
        <v>7208128.48</v>
      </c>
    </row>
    <row r="186" spans="1:7" s="3" customFormat="1" ht="17.25" customHeight="1">
      <c r="A186" s="56" t="s">
        <v>48</v>
      </c>
      <c r="B186" s="38" t="s">
        <v>392</v>
      </c>
      <c r="C186" s="6" t="s">
        <v>372</v>
      </c>
      <c r="D186" s="6" t="s">
        <v>356</v>
      </c>
      <c r="E186" s="8" t="s">
        <v>129</v>
      </c>
      <c r="F186" s="6" t="s">
        <v>360</v>
      </c>
      <c r="G186" s="63">
        <v>171735.26</v>
      </c>
    </row>
    <row r="187" spans="1:7" s="3" customFormat="1" ht="18.75" customHeight="1">
      <c r="A187" s="9" t="s">
        <v>362</v>
      </c>
      <c r="B187" s="72" t="s">
        <v>392</v>
      </c>
      <c r="C187" s="6" t="s">
        <v>372</v>
      </c>
      <c r="D187" s="6" t="s">
        <v>356</v>
      </c>
      <c r="E187" s="8" t="s">
        <v>129</v>
      </c>
      <c r="F187" s="6" t="s">
        <v>361</v>
      </c>
      <c r="G187" s="63">
        <v>207528.99</v>
      </c>
    </row>
    <row r="188" spans="1:7" s="3" customFormat="1" ht="38.25" customHeight="1">
      <c r="A188" s="9" t="s">
        <v>202</v>
      </c>
      <c r="B188" s="40" t="s">
        <v>392</v>
      </c>
      <c r="C188" s="6" t="s">
        <v>372</v>
      </c>
      <c r="D188" s="6" t="s">
        <v>356</v>
      </c>
      <c r="E188" s="8" t="s">
        <v>88</v>
      </c>
      <c r="F188" s="6"/>
      <c r="G188" s="63">
        <f>SUM(G189)</f>
        <v>8395398.57</v>
      </c>
    </row>
    <row r="189" spans="1:7" ht="53.25" customHeight="1">
      <c r="A189" s="9" t="s">
        <v>203</v>
      </c>
      <c r="B189" s="40" t="s">
        <v>392</v>
      </c>
      <c r="C189" s="6" t="s">
        <v>372</v>
      </c>
      <c r="D189" s="6" t="s">
        <v>356</v>
      </c>
      <c r="E189" s="8" t="s">
        <v>89</v>
      </c>
      <c r="F189" s="6"/>
      <c r="G189" s="63">
        <f>SUM(G190)</f>
        <v>8395398.57</v>
      </c>
    </row>
    <row r="190" spans="1:7" ht="18" customHeight="1">
      <c r="A190" s="9" t="s">
        <v>76</v>
      </c>
      <c r="B190" s="38" t="s">
        <v>392</v>
      </c>
      <c r="C190" s="6" t="s">
        <v>372</v>
      </c>
      <c r="D190" s="6" t="s">
        <v>356</v>
      </c>
      <c r="E190" s="8" t="s">
        <v>130</v>
      </c>
      <c r="F190" s="6"/>
      <c r="G190" s="63">
        <f>SUM(G191:G195)</f>
        <v>8395398.57</v>
      </c>
    </row>
    <row r="191" spans="1:7" ht="49.5" customHeight="1">
      <c r="A191" s="16" t="s">
        <v>45</v>
      </c>
      <c r="B191" s="72" t="s">
        <v>392</v>
      </c>
      <c r="C191" s="6" t="s">
        <v>372</v>
      </c>
      <c r="D191" s="6" t="s">
        <v>356</v>
      </c>
      <c r="E191" s="8" t="s">
        <v>130</v>
      </c>
      <c r="F191" s="6" t="s">
        <v>357</v>
      </c>
      <c r="G191" s="63">
        <v>8094926.37</v>
      </c>
    </row>
    <row r="192" spans="1:7" ht="15" customHeight="1">
      <c r="A192" s="56" t="s">
        <v>48</v>
      </c>
      <c r="B192" s="40" t="s">
        <v>392</v>
      </c>
      <c r="C192" s="6" t="s">
        <v>372</v>
      </c>
      <c r="D192" s="6" t="s">
        <v>356</v>
      </c>
      <c r="E192" s="8" t="s">
        <v>130</v>
      </c>
      <c r="F192" s="6" t="s">
        <v>360</v>
      </c>
      <c r="G192" s="63">
        <v>266585.99</v>
      </c>
    </row>
    <row r="193" spans="1:7" s="15" customFormat="1" ht="21.75" customHeight="1">
      <c r="A193" s="9" t="s">
        <v>362</v>
      </c>
      <c r="B193" s="38" t="s">
        <v>392</v>
      </c>
      <c r="C193" s="6" t="s">
        <v>372</v>
      </c>
      <c r="D193" s="6" t="s">
        <v>356</v>
      </c>
      <c r="E193" s="8" t="s">
        <v>130</v>
      </c>
      <c r="F193" s="6" t="s">
        <v>361</v>
      </c>
      <c r="G193" s="63">
        <v>33086.21</v>
      </c>
    </row>
    <row r="194" spans="1:7" s="3" customFormat="1" ht="21.75" customHeight="1">
      <c r="A194" s="9" t="s">
        <v>48</v>
      </c>
      <c r="B194" s="38" t="s">
        <v>392</v>
      </c>
      <c r="C194" s="6" t="s">
        <v>372</v>
      </c>
      <c r="D194" s="6" t="s">
        <v>356</v>
      </c>
      <c r="E194" s="69" t="s">
        <v>481</v>
      </c>
      <c r="F194" s="6" t="s">
        <v>357</v>
      </c>
      <c r="G194" s="63">
        <v>800</v>
      </c>
    </row>
    <row r="195" spans="1:7" s="3" customFormat="1" ht="19.5" customHeight="1">
      <c r="A195" s="9" t="s">
        <v>199</v>
      </c>
      <c r="B195" s="38" t="s">
        <v>392</v>
      </c>
      <c r="C195" s="6" t="s">
        <v>372</v>
      </c>
      <c r="D195" s="6" t="s">
        <v>356</v>
      </c>
      <c r="E195" s="8" t="s">
        <v>204</v>
      </c>
      <c r="F195" s="6" t="s">
        <v>360</v>
      </c>
      <c r="G195" s="63">
        <v>0</v>
      </c>
    </row>
    <row r="196" spans="1:7" ht="17.25" customHeight="1">
      <c r="A196" s="29" t="s">
        <v>374</v>
      </c>
      <c r="B196" s="72" t="s">
        <v>392</v>
      </c>
      <c r="C196" s="31" t="s">
        <v>372</v>
      </c>
      <c r="D196" s="31" t="s">
        <v>372</v>
      </c>
      <c r="E196" s="30"/>
      <c r="F196" s="6"/>
      <c r="G196" s="64">
        <f>SUM(G197,G204,)</f>
        <v>2343882</v>
      </c>
    </row>
    <row r="197" spans="1:7" ht="54" customHeight="1">
      <c r="A197" s="11" t="s">
        <v>205</v>
      </c>
      <c r="B197" s="83" t="s">
        <v>392</v>
      </c>
      <c r="C197" s="6" t="s">
        <v>372</v>
      </c>
      <c r="D197" s="6" t="s">
        <v>372</v>
      </c>
      <c r="E197" s="6" t="s">
        <v>90</v>
      </c>
      <c r="F197" s="6"/>
      <c r="G197" s="63">
        <f>SUM(G198,G201)</f>
        <v>939682</v>
      </c>
    </row>
    <row r="198" spans="1:7" ht="67.5" customHeight="1">
      <c r="A198" s="67" t="s">
        <v>247</v>
      </c>
      <c r="B198" s="84" t="s">
        <v>392</v>
      </c>
      <c r="C198" s="6" t="s">
        <v>372</v>
      </c>
      <c r="D198" s="6" t="s">
        <v>372</v>
      </c>
      <c r="E198" s="8" t="s">
        <v>91</v>
      </c>
      <c r="F198" s="6"/>
      <c r="G198" s="63">
        <f>SUM(G199)</f>
        <v>84100</v>
      </c>
    </row>
    <row r="199" spans="1:7" ht="15.75">
      <c r="A199" s="9" t="s">
        <v>92</v>
      </c>
      <c r="B199" s="37" t="s">
        <v>392</v>
      </c>
      <c r="C199" s="6" t="s">
        <v>372</v>
      </c>
      <c r="D199" s="6" t="s">
        <v>372</v>
      </c>
      <c r="E199" s="8" t="s">
        <v>138</v>
      </c>
      <c r="F199" s="6"/>
      <c r="G199" s="63">
        <f>SUM(G200)</f>
        <v>84100</v>
      </c>
    </row>
    <row r="200" spans="1:7" s="15" customFormat="1" ht="20.25" customHeight="1">
      <c r="A200" s="56" t="s">
        <v>48</v>
      </c>
      <c r="B200" s="40" t="s">
        <v>392</v>
      </c>
      <c r="C200" s="6" t="s">
        <v>372</v>
      </c>
      <c r="D200" s="6" t="s">
        <v>372</v>
      </c>
      <c r="E200" s="8" t="s">
        <v>138</v>
      </c>
      <c r="F200" s="6" t="s">
        <v>360</v>
      </c>
      <c r="G200" s="63">
        <v>84100</v>
      </c>
    </row>
    <row r="201" spans="1:7" s="15" customFormat="1" ht="61.5" customHeight="1">
      <c r="A201" s="16" t="s">
        <v>206</v>
      </c>
      <c r="B201" s="38" t="s">
        <v>392</v>
      </c>
      <c r="C201" s="6" t="s">
        <v>372</v>
      </c>
      <c r="D201" s="6" t="s">
        <v>372</v>
      </c>
      <c r="E201" s="8" t="s">
        <v>93</v>
      </c>
      <c r="F201" s="6"/>
      <c r="G201" s="63">
        <f>SUM(G202)</f>
        <v>855582</v>
      </c>
    </row>
    <row r="202" spans="1:7" ht="39.75" customHeight="1">
      <c r="A202" s="11" t="s">
        <v>207</v>
      </c>
      <c r="B202" s="72" t="s">
        <v>392</v>
      </c>
      <c r="C202" s="6" t="s">
        <v>372</v>
      </c>
      <c r="D202" s="6" t="s">
        <v>372</v>
      </c>
      <c r="E202" s="8" t="s">
        <v>136</v>
      </c>
      <c r="F202" s="6"/>
      <c r="G202" s="63">
        <f>SUM(G203:G203)</f>
        <v>855582</v>
      </c>
    </row>
    <row r="203" spans="1:7" ht="15.75">
      <c r="A203" s="71" t="s">
        <v>384</v>
      </c>
      <c r="B203" s="40" t="s">
        <v>392</v>
      </c>
      <c r="C203" s="6" t="s">
        <v>372</v>
      </c>
      <c r="D203" s="6" t="s">
        <v>372</v>
      </c>
      <c r="E203" s="8" t="s">
        <v>136</v>
      </c>
      <c r="F203" s="70" t="s">
        <v>383</v>
      </c>
      <c r="G203" s="63">
        <v>855582</v>
      </c>
    </row>
    <row r="204" spans="1:7" ht="33.75" customHeight="1">
      <c r="A204" s="56" t="s">
        <v>332</v>
      </c>
      <c r="B204" s="38" t="s">
        <v>392</v>
      </c>
      <c r="C204" s="6" t="s">
        <v>372</v>
      </c>
      <c r="D204" s="6" t="s">
        <v>372</v>
      </c>
      <c r="E204" s="8" t="s">
        <v>334</v>
      </c>
      <c r="F204" s="6"/>
      <c r="G204" s="63">
        <v>1404200</v>
      </c>
    </row>
    <row r="205" spans="1:7" ht="15.75">
      <c r="A205" s="56" t="s">
        <v>48</v>
      </c>
      <c r="B205" s="6" t="s">
        <v>392</v>
      </c>
      <c r="C205" s="6" t="s">
        <v>372</v>
      </c>
      <c r="D205" s="6" t="s">
        <v>372</v>
      </c>
      <c r="E205" s="8" t="s">
        <v>334</v>
      </c>
      <c r="F205" s="6" t="s">
        <v>360</v>
      </c>
      <c r="G205" s="63">
        <v>1007720</v>
      </c>
    </row>
    <row r="206" spans="1:7" ht="15.75">
      <c r="A206" s="71" t="s">
        <v>384</v>
      </c>
      <c r="B206" s="6" t="s">
        <v>392</v>
      </c>
      <c r="C206" s="6" t="s">
        <v>372</v>
      </c>
      <c r="D206" s="6" t="s">
        <v>372</v>
      </c>
      <c r="E206" s="8" t="s">
        <v>334</v>
      </c>
      <c r="F206" s="6" t="s">
        <v>383</v>
      </c>
      <c r="G206" s="63">
        <v>396480</v>
      </c>
    </row>
    <row r="207" spans="1:7" ht="21" customHeight="1">
      <c r="A207" s="29" t="s">
        <v>375</v>
      </c>
      <c r="B207" s="38" t="s">
        <v>392</v>
      </c>
      <c r="C207" s="31" t="s">
        <v>372</v>
      </c>
      <c r="D207" s="31" t="s">
        <v>376</v>
      </c>
      <c r="E207" s="30"/>
      <c r="F207" s="6"/>
      <c r="G207" s="64">
        <f>SUM(G208)</f>
        <v>5917692.85</v>
      </c>
    </row>
    <row r="208" spans="1:7" ht="31.5">
      <c r="A208" s="67" t="s">
        <v>157</v>
      </c>
      <c r="B208" s="38" t="s">
        <v>392</v>
      </c>
      <c r="C208" s="6" t="s">
        <v>372</v>
      </c>
      <c r="D208" s="6" t="s">
        <v>376</v>
      </c>
      <c r="E208" s="6" t="s">
        <v>80</v>
      </c>
      <c r="F208" s="6"/>
      <c r="G208" s="63">
        <f>SUM(G209)</f>
        <v>5917692.85</v>
      </c>
    </row>
    <row r="209" spans="1:7" ht="16.5" customHeight="1">
      <c r="A209" s="9" t="s">
        <v>208</v>
      </c>
      <c r="B209" s="72" t="s">
        <v>392</v>
      </c>
      <c r="C209" s="6" t="s">
        <v>372</v>
      </c>
      <c r="D209" s="6" t="s">
        <v>376</v>
      </c>
      <c r="E209" s="6" t="s">
        <v>87</v>
      </c>
      <c r="F209" s="6"/>
      <c r="G209" s="63">
        <f>SUM(G210,)</f>
        <v>5917692.85</v>
      </c>
    </row>
    <row r="210" spans="1:7" ht="26.25" customHeight="1">
      <c r="A210" s="9" t="s">
        <v>76</v>
      </c>
      <c r="B210" s="83" t="s">
        <v>392</v>
      </c>
      <c r="C210" s="6" t="s">
        <v>372</v>
      </c>
      <c r="D210" s="6" t="s">
        <v>376</v>
      </c>
      <c r="E210" s="6" t="s">
        <v>260</v>
      </c>
      <c r="F210" s="6"/>
      <c r="G210" s="63">
        <f>SUM(G211+G212+G213+G214)</f>
        <v>5917692.85</v>
      </c>
    </row>
    <row r="211" spans="1:7" ht="47.25">
      <c r="A211" s="16" t="s">
        <v>45</v>
      </c>
      <c r="B211" s="84" t="s">
        <v>392</v>
      </c>
      <c r="C211" s="6" t="s">
        <v>372</v>
      </c>
      <c r="D211" s="6" t="s">
        <v>376</v>
      </c>
      <c r="E211" s="6" t="s">
        <v>260</v>
      </c>
      <c r="F211" s="6" t="s">
        <v>357</v>
      </c>
      <c r="G211" s="63">
        <v>5366321.99</v>
      </c>
    </row>
    <row r="212" spans="1:7" ht="19.5" customHeight="1">
      <c r="A212" s="56" t="s">
        <v>48</v>
      </c>
      <c r="B212" s="37" t="s">
        <v>392</v>
      </c>
      <c r="C212" s="6" t="s">
        <v>372</v>
      </c>
      <c r="D212" s="6" t="s">
        <v>376</v>
      </c>
      <c r="E212" s="6" t="s">
        <v>260</v>
      </c>
      <c r="F212" s="6" t="s">
        <v>360</v>
      </c>
      <c r="G212" s="63">
        <v>456900.26</v>
      </c>
    </row>
    <row r="213" spans="1:7" ht="23.25" customHeight="1">
      <c r="A213" s="9" t="s">
        <v>362</v>
      </c>
      <c r="B213" s="40" t="s">
        <v>392</v>
      </c>
      <c r="C213" s="6" t="s">
        <v>372</v>
      </c>
      <c r="D213" s="6" t="s">
        <v>376</v>
      </c>
      <c r="E213" s="6" t="s">
        <v>260</v>
      </c>
      <c r="F213" s="6" t="s">
        <v>361</v>
      </c>
      <c r="G213" s="63">
        <v>18860.6</v>
      </c>
    </row>
    <row r="214" spans="1:7" ht="38.25" customHeight="1">
      <c r="A214" s="9" t="s">
        <v>343</v>
      </c>
      <c r="B214" s="38" t="s">
        <v>392</v>
      </c>
      <c r="C214" s="6" t="s">
        <v>372</v>
      </c>
      <c r="D214" s="6" t="s">
        <v>376</v>
      </c>
      <c r="E214" s="6" t="s">
        <v>286</v>
      </c>
      <c r="F214" s="6"/>
      <c r="G214" s="63">
        <v>75610</v>
      </c>
    </row>
    <row r="215" spans="1:7" ht="52.5" customHeight="1">
      <c r="A215" s="9" t="s">
        <v>287</v>
      </c>
      <c r="B215" s="72" t="s">
        <v>392</v>
      </c>
      <c r="C215" s="6" t="s">
        <v>372</v>
      </c>
      <c r="D215" s="6" t="s">
        <v>376</v>
      </c>
      <c r="E215" s="6" t="s">
        <v>286</v>
      </c>
      <c r="F215" s="6" t="s">
        <v>357</v>
      </c>
      <c r="G215" s="63">
        <v>75610</v>
      </c>
    </row>
    <row r="216" spans="1:7" ht="25.5" customHeight="1">
      <c r="A216" s="29" t="s">
        <v>377</v>
      </c>
      <c r="B216" s="40" t="s">
        <v>392</v>
      </c>
      <c r="C216" s="31" t="s">
        <v>379</v>
      </c>
      <c r="D216" s="31"/>
      <c r="E216" s="30"/>
      <c r="F216" s="6"/>
      <c r="G216" s="64">
        <f>SUM(G217,G233)</f>
        <v>9832335.74</v>
      </c>
    </row>
    <row r="217" spans="1:7" ht="27" customHeight="1">
      <c r="A217" s="29" t="s">
        <v>378</v>
      </c>
      <c r="B217" s="38" t="s">
        <v>392</v>
      </c>
      <c r="C217" s="31" t="s">
        <v>379</v>
      </c>
      <c r="D217" s="31" t="s">
        <v>354</v>
      </c>
      <c r="E217" s="30"/>
      <c r="F217" s="6"/>
      <c r="G217" s="64">
        <f>SUM(G218,G229)</f>
        <v>8612620.57</v>
      </c>
    </row>
    <row r="218" spans="1:7" ht="36" customHeight="1">
      <c r="A218" s="9" t="s">
        <v>202</v>
      </c>
      <c r="B218" s="38" t="s">
        <v>392</v>
      </c>
      <c r="C218" s="6" t="s">
        <v>379</v>
      </c>
      <c r="D218" s="6" t="s">
        <v>354</v>
      </c>
      <c r="E218" s="8" t="s">
        <v>88</v>
      </c>
      <c r="F218" s="6"/>
      <c r="G218" s="63">
        <f>SUM(G219,G224)</f>
        <v>8582620.57</v>
      </c>
    </row>
    <row r="219" spans="1:7" ht="50.25" customHeight="1">
      <c r="A219" s="11" t="s">
        <v>209</v>
      </c>
      <c r="B219" s="38" t="s">
        <v>392</v>
      </c>
      <c r="C219" s="6" t="s">
        <v>379</v>
      </c>
      <c r="D219" s="6" t="s">
        <v>354</v>
      </c>
      <c r="E219" s="6" t="s">
        <v>94</v>
      </c>
      <c r="F219" s="6"/>
      <c r="G219" s="63">
        <f>SUM(G220)</f>
        <v>3228625.67</v>
      </c>
    </row>
    <row r="220" spans="1:7" ht="21" customHeight="1">
      <c r="A220" s="9" t="s">
        <v>76</v>
      </c>
      <c r="B220" s="72" t="s">
        <v>392</v>
      </c>
      <c r="C220" s="6" t="s">
        <v>379</v>
      </c>
      <c r="D220" s="6" t="s">
        <v>354</v>
      </c>
      <c r="E220" s="6" t="s">
        <v>131</v>
      </c>
      <c r="F220" s="6"/>
      <c r="G220" s="63">
        <f>SUM(G221:G223)</f>
        <v>3228625.67</v>
      </c>
    </row>
    <row r="221" spans="1:7" ht="51.75" customHeight="1">
      <c r="A221" s="16" t="s">
        <v>45</v>
      </c>
      <c r="B221" s="37" t="s">
        <v>392</v>
      </c>
      <c r="C221" s="6" t="s">
        <v>379</v>
      </c>
      <c r="D221" s="6" t="s">
        <v>354</v>
      </c>
      <c r="E221" s="6" t="s">
        <v>131</v>
      </c>
      <c r="F221" s="6" t="s">
        <v>357</v>
      </c>
      <c r="G221" s="63">
        <v>2838043.04</v>
      </c>
    </row>
    <row r="222" spans="1:7" ht="19.5" customHeight="1">
      <c r="A222" s="56" t="s">
        <v>48</v>
      </c>
      <c r="B222" s="48" t="s">
        <v>392</v>
      </c>
      <c r="C222" s="6" t="s">
        <v>379</v>
      </c>
      <c r="D222" s="6" t="s">
        <v>354</v>
      </c>
      <c r="E222" s="6" t="s">
        <v>131</v>
      </c>
      <c r="F222" s="6" t="s">
        <v>360</v>
      </c>
      <c r="G222" s="63">
        <v>356728.88</v>
      </c>
    </row>
    <row r="223" spans="1:7" ht="16.5" customHeight="1">
      <c r="A223" s="9" t="s">
        <v>362</v>
      </c>
      <c r="B223" s="40" t="s">
        <v>392</v>
      </c>
      <c r="C223" s="6" t="s">
        <v>379</v>
      </c>
      <c r="D223" s="6" t="s">
        <v>354</v>
      </c>
      <c r="E223" s="6" t="s">
        <v>131</v>
      </c>
      <c r="F223" s="6" t="s">
        <v>361</v>
      </c>
      <c r="G223" s="63">
        <v>33853.75</v>
      </c>
    </row>
    <row r="224" spans="1:7" ht="53.25" customHeight="1">
      <c r="A224" s="9" t="s">
        <v>210</v>
      </c>
      <c r="B224" s="38" t="s">
        <v>392</v>
      </c>
      <c r="C224" s="6" t="s">
        <v>379</v>
      </c>
      <c r="D224" s="6" t="s">
        <v>354</v>
      </c>
      <c r="E224" s="6" t="s">
        <v>95</v>
      </c>
      <c r="F224" s="6"/>
      <c r="G224" s="63">
        <f>SUM(G225)</f>
        <v>5353994.899999999</v>
      </c>
    </row>
    <row r="225" spans="1:7" ht="16.5" customHeight="1">
      <c r="A225" s="9" t="s">
        <v>76</v>
      </c>
      <c r="B225" s="72" t="s">
        <v>392</v>
      </c>
      <c r="C225" s="6" t="s">
        <v>379</v>
      </c>
      <c r="D225" s="6" t="s">
        <v>354</v>
      </c>
      <c r="E225" s="6" t="s">
        <v>132</v>
      </c>
      <c r="F225" s="6"/>
      <c r="G225" s="63">
        <f>SUM(G226:G228)</f>
        <v>5353994.899999999</v>
      </c>
    </row>
    <row r="226" spans="1:7" ht="45" customHeight="1">
      <c r="A226" s="16" t="s">
        <v>45</v>
      </c>
      <c r="B226" s="40" t="s">
        <v>392</v>
      </c>
      <c r="C226" s="6" t="s">
        <v>379</v>
      </c>
      <c r="D226" s="6" t="s">
        <v>354</v>
      </c>
      <c r="E226" s="6" t="s">
        <v>132</v>
      </c>
      <c r="F226" s="6" t="s">
        <v>357</v>
      </c>
      <c r="G226" s="63">
        <v>5014779.01</v>
      </c>
    </row>
    <row r="227" spans="1:7" ht="17.25" customHeight="1">
      <c r="A227" s="56" t="s">
        <v>48</v>
      </c>
      <c r="B227" s="38" t="s">
        <v>392</v>
      </c>
      <c r="C227" s="6" t="s">
        <v>379</v>
      </c>
      <c r="D227" s="6" t="s">
        <v>354</v>
      </c>
      <c r="E227" s="6" t="s">
        <v>132</v>
      </c>
      <c r="F227" s="6" t="s">
        <v>360</v>
      </c>
      <c r="G227" s="63">
        <v>304582.84</v>
      </c>
    </row>
    <row r="228" spans="1:7" ht="15.75">
      <c r="A228" s="9" t="s">
        <v>362</v>
      </c>
      <c r="B228" s="38"/>
      <c r="C228" s="6" t="s">
        <v>379</v>
      </c>
      <c r="D228" s="6" t="s">
        <v>354</v>
      </c>
      <c r="E228" s="6" t="s">
        <v>132</v>
      </c>
      <c r="F228" s="6" t="s">
        <v>361</v>
      </c>
      <c r="G228" s="63">
        <v>34633.05</v>
      </c>
    </row>
    <row r="229" spans="1:7" ht="33" customHeight="1">
      <c r="A229" s="11" t="s">
        <v>261</v>
      </c>
      <c r="B229" s="72" t="s">
        <v>392</v>
      </c>
      <c r="C229" s="6" t="s">
        <v>379</v>
      </c>
      <c r="D229" s="6" t="s">
        <v>354</v>
      </c>
      <c r="E229" s="8" t="s">
        <v>79</v>
      </c>
      <c r="F229" s="6"/>
      <c r="G229" s="63">
        <f>SUM(G230)</f>
        <v>30000</v>
      </c>
    </row>
    <row r="230" spans="1:7" ht="48.75" customHeight="1">
      <c r="A230" s="9" t="s">
        <v>309</v>
      </c>
      <c r="B230" s="40" t="s">
        <v>392</v>
      </c>
      <c r="C230" s="6" t="s">
        <v>379</v>
      </c>
      <c r="D230" s="6" t="s">
        <v>354</v>
      </c>
      <c r="E230" s="6" t="s">
        <v>316</v>
      </c>
      <c r="F230" s="6"/>
      <c r="G230" s="63">
        <f>SUM(G232)</f>
        <v>30000</v>
      </c>
    </row>
    <row r="231" spans="1:7" ht="47.25">
      <c r="A231" s="9" t="s">
        <v>345</v>
      </c>
      <c r="B231" s="37" t="s">
        <v>392</v>
      </c>
      <c r="C231" s="6" t="s">
        <v>379</v>
      </c>
      <c r="D231" s="6" t="s">
        <v>354</v>
      </c>
      <c r="E231" s="6" t="s">
        <v>310</v>
      </c>
      <c r="F231" s="6"/>
      <c r="G231" s="63">
        <v>30000</v>
      </c>
    </row>
    <row r="232" spans="1:7" ht="18" customHeight="1">
      <c r="A232" s="56" t="s">
        <v>48</v>
      </c>
      <c r="B232" s="38" t="s">
        <v>392</v>
      </c>
      <c r="C232" s="6" t="s">
        <v>379</v>
      </c>
      <c r="D232" s="6" t="s">
        <v>354</v>
      </c>
      <c r="E232" s="6" t="s">
        <v>310</v>
      </c>
      <c r="F232" s="6" t="s">
        <v>360</v>
      </c>
      <c r="G232" s="63">
        <v>30000</v>
      </c>
    </row>
    <row r="233" spans="1:7" ht="24.75" customHeight="1">
      <c r="A233" s="29" t="s">
        <v>380</v>
      </c>
      <c r="B233" s="72" t="s">
        <v>392</v>
      </c>
      <c r="C233" s="31" t="s">
        <v>379</v>
      </c>
      <c r="D233" s="31" t="s">
        <v>364</v>
      </c>
      <c r="E233" s="30"/>
      <c r="F233" s="6"/>
      <c r="G233" s="64">
        <f>SUM(G234)</f>
        <v>1219715.1700000002</v>
      </c>
    </row>
    <row r="234" spans="1:7" ht="38.25" customHeight="1">
      <c r="A234" s="9" t="s">
        <v>202</v>
      </c>
      <c r="B234" s="40" t="s">
        <v>392</v>
      </c>
      <c r="C234" s="6" t="s">
        <v>379</v>
      </c>
      <c r="D234" s="6" t="s">
        <v>364</v>
      </c>
      <c r="E234" s="6" t="s">
        <v>88</v>
      </c>
      <c r="F234" s="6"/>
      <c r="G234" s="63">
        <f>SUM(G235)</f>
        <v>1219715.1700000002</v>
      </c>
    </row>
    <row r="235" spans="1:7" ht="53.25" customHeight="1">
      <c r="A235" s="9" t="s">
        <v>211</v>
      </c>
      <c r="B235" s="40" t="s">
        <v>392</v>
      </c>
      <c r="C235" s="6" t="s">
        <v>379</v>
      </c>
      <c r="D235" s="6" t="s">
        <v>364</v>
      </c>
      <c r="E235" s="6" t="s">
        <v>96</v>
      </c>
      <c r="F235" s="6"/>
      <c r="G235" s="63">
        <f>SUM(G236,G238,)</f>
        <v>1219715.1700000002</v>
      </c>
    </row>
    <row r="236" spans="1:7" ht="51.75" customHeight="1">
      <c r="A236" s="9" t="s">
        <v>98</v>
      </c>
      <c r="B236" s="38" t="s">
        <v>392</v>
      </c>
      <c r="C236" s="6" t="s">
        <v>379</v>
      </c>
      <c r="D236" s="6" t="s">
        <v>364</v>
      </c>
      <c r="E236" s="6" t="s">
        <v>97</v>
      </c>
      <c r="F236" s="6"/>
      <c r="G236" s="63">
        <f>SUM(G237)</f>
        <v>24276</v>
      </c>
    </row>
    <row r="237" spans="1:7" ht="47.25">
      <c r="A237" s="16" t="s">
        <v>45</v>
      </c>
      <c r="B237" s="72" t="s">
        <v>392</v>
      </c>
      <c r="C237" s="6" t="s">
        <v>379</v>
      </c>
      <c r="D237" s="6" t="s">
        <v>364</v>
      </c>
      <c r="E237" s="6" t="s">
        <v>97</v>
      </c>
      <c r="F237" s="6" t="s">
        <v>357</v>
      </c>
      <c r="G237" s="63">
        <v>24276</v>
      </c>
    </row>
    <row r="238" spans="1:7" ht="23.25" customHeight="1">
      <c r="A238" s="9" t="s">
        <v>76</v>
      </c>
      <c r="B238" s="40" t="s">
        <v>392</v>
      </c>
      <c r="C238" s="6" t="s">
        <v>379</v>
      </c>
      <c r="D238" s="6" t="s">
        <v>364</v>
      </c>
      <c r="E238" s="6" t="s">
        <v>123</v>
      </c>
      <c r="F238" s="6"/>
      <c r="G238" s="63">
        <f>SUM(G239:G241)</f>
        <v>1195439.1700000002</v>
      </c>
    </row>
    <row r="239" spans="1:7" ht="48" customHeight="1">
      <c r="A239" s="16" t="s">
        <v>45</v>
      </c>
      <c r="B239" s="38" t="s">
        <v>392</v>
      </c>
      <c r="C239" s="6" t="s">
        <v>379</v>
      </c>
      <c r="D239" s="6" t="s">
        <v>364</v>
      </c>
      <c r="E239" s="6" t="s">
        <v>123</v>
      </c>
      <c r="F239" s="6" t="s">
        <v>357</v>
      </c>
      <c r="G239" s="63">
        <v>1142995.61</v>
      </c>
    </row>
    <row r="240" spans="1:7" ht="15.75">
      <c r="A240" s="56" t="s">
        <v>48</v>
      </c>
      <c r="B240" s="38" t="s">
        <v>392</v>
      </c>
      <c r="C240" s="6" t="s">
        <v>379</v>
      </c>
      <c r="D240" s="6" t="s">
        <v>364</v>
      </c>
      <c r="E240" s="6" t="s">
        <v>123</v>
      </c>
      <c r="F240" s="6" t="s">
        <v>360</v>
      </c>
      <c r="G240" s="63">
        <v>50084.06</v>
      </c>
    </row>
    <row r="241" spans="1:7" ht="20.25" customHeight="1">
      <c r="A241" s="9" t="s">
        <v>362</v>
      </c>
      <c r="B241" s="38" t="s">
        <v>392</v>
      </c>
      <c r="C241" s="6" t="s">
        <v>379</v>
      </c>
      <c r="D241" s="6" t="s">
        <v>364</v>
      </c>
      <c r="E241" s="6" t="s">
        <v>123</v>
      </c>
      <c r="F241" s="6" t="s">
        <v>361</v>
      </c>
      <c r="G241" s="63">
        <v>2359.5</v>
      </c>
    </row>
    <row r="242" spans="1:7" ht="27" customHeight="1">
      <c r="A242" s="29" t="s">
        <v>381</v>
      </c>
      <c r="B242" s="72" t="s">
        <v>392</v>
      </c>
      <c r="C242" s="30">
        <v>10</v>
      </c>
      <c r="D242" s="30"/>
      <c r="E242" s="30"/>
      <c r="F242" s="6"/>
      <c r="G242" s="64">
        <f>SUM(G243,G248,G277,)</f>
        <v>42420354.68</v>
      </c>
    </row>
    <row r="243" spans="1:7" ht="26.25" customHeight="1">
      <c r="A243" s="29" t="s">
        <v>382</v>
      </c>
      <c r="B243" s="72" t="s">
        <v>392</v>
      </c>
      <c r="C243" s="30">
        <v>10</v>
      </c>
      <c r="D243" s="31" t="s">
        <v>354</v>
      </c>
      <c r="E243" s="30"/>
      <c r="F243" s="6"/>
      <c r="G243" s="64">
        <f>SUM(G244)</f>
        <v>250036.23</v>
      </c>
    </row>
    <row r="244" spans="1:7" ht="39.75" customHeight="1">
      <c r="A244" s="11" t="s">
        <v>153</v>
      </c>
      <c r="B244" s="83" t="s">
        <v>392</v>
      </c>
      <c r="C244" s="8">
        <v>10</v>
      </c>
      <c r="D244" s="6" t="s">
        <v>354</v>
      </c>
      <c r="E244" s="8" t="s">
        <v>54</v>
      </c>
      <c r="F244" s="6"/>
      <c r="G244" s="63">
        <f>SUM(G245)</f>
        <v>250036.23</v>
      </c>
    </row>
    <row r="245" spans="1:7" ht="33" customHeight="1">
      <c r="A245" s="9" t="s">
        <v>212</v>
      </c>
      <c r="B245" s="84" t="s">
        <v>392</v>
      </c>
      <c r="C245" s="8">
        <v>10</v>
      </c>
      <c r="D245" s="6" t="s">
        <v>354</v>
      </c>
      <c r="E245" s="8" t="s">
        <v>99</v>
      </c>
      <c r="F245" s="6"/>
      <c r="G245" s="63">
        <f>SUM(G246)</f>
        <v>250036.23</v>
      </c>
    </row>
    <row r="246" spans="1:7" s="2" customFormat="1" ht="16.5" customHeight="1">
      <c r="A246" s="9" t="s">
        <v>213</v>
      </c>
      <c r="B246" s="37" t="s">
        <v>392</v>
      </c>
      <c r="C246" s="8">
        <v>10</v>
      </c>
      <c r="D246" s="6" t="s">
        <v>354</v>
      </c>
      <c r="E246" s="8" t="s">
        <v>137</v>
      </c>
      <c r="F246" s="6"/>
      <c r="G246" s="63">
        <f>SUM(G247)</f>
        <v>250036.23</v>
      </c>
    </row>
    <row r="247" spans="1:7" ht="23.25" customHeight="1">
      <c r="A247" s="67" t="s">
        <v>384</v>
      </c>
      <c r="B247" s="40" t="s">
        <v>392</v>
      </c>
      <c r="C247" s="8">
        <v>10</v>
      </c>
      <c r="D247" s="6" t="s">
        <v>354</v>
      </c>
      <c r="E247" s="8" t="s">
        <v>137</v>
      </c>
      <c r="F247" s="6" t="s">
        <v>383</v>
      </c>
      <c r="G247" s="63">
        <v>250036.23</v>
      </c>
    </row>
    <row r="248" spans="1:7" ht="21.75" customHeight="1">
      <c r="A248" s="29" t="s">
        <v>385</v>
      </c>
      <c r="B248" s="38" t="s">
        <v>392</v>
      </c>
      <c r="C248" s="30">
        <v>10</v>
      </c>
      <c r="D248" s="31" t="s">
        <v>359</v>
      </c>
      <c r="E248" s="30"/>
      <c r="F248" s="6"/>
      <c r="G248" s="64">
        <f>SUM(G249,G254,G273)</f>
        <v>28393448.08</v>
      </c>
    </row>
    <row r="249" spans="1:7" ht="31.5" customHeight="1">
      <c r="A249" s="11" t="s">
        <v>196</v>
      </c>
      <c r="B249" s="72" t="s">
        <v>392</v>
      </c>
      <c r="C249" s="8">
        <v>10</v>
      </c>
      <c r="D249" s="6" t="s">
        <v>359</v>
      </c>
      <c r="E249" s="8" t="s">
        <v>80</v>
      </c>
      <c r="F249" s="6"/>
      <c r="G249" s="63">
        <f>SUM(G250)</f>
        <v>12403634</v>
      </c>
    </row>
    <row r="250" spans="1:7" ht="62.25" customHeight="1">
      <c r="A250" s="16" t="s">
        <v>208</v>
      </c>
      <c r="B250" s="72" t="s">
        <v>392</v>
      </c>
      <c r="C250" s="8">
        <v>10</v>
      </c>
      <c r="D250" s="6" t="s">
        <v>359</v>
      </c>
      <c r="E250" s="8" t="s">
        <v>87</v>
      </c>
      <c r="F250" s="6"/>
      <c r="G250" s="63">
        <f>SUM(G251)</f>
        <v>12403634</v>
      </c>
    </row>
    <row r="251" spans="1:7" ht="69" customHeight="1">
      <c r="A251" s="9" t="s">
        <v>140</v>
      </c>
      <c r="B251" s="40" t="s">
        <v>392</v>
      </c>
      <c r="C251" s="8">
        <v>10</v>
      </c>
      <c r="D251" s="6" t="s">
        <v>359</v>
      </c>
      <c r="E251" s="8" t="s">
        <v>262</v>
      </c>
      <c r="F251" s="6"/>
      <c r="G251" s="63">
        <f>SUM(G252+G253)</f>
        <v>12403634</v>
      </c>
    </row>
    <row r="252" spans="1:7" ht="20.25" customHeight="1">
      <c r="A252" s="9" t="s">
        <v>384</v>
      </c>
      <c r="B252" s="38" t="s">
        <v>392</v>
      </c>
      <c r="C252" s="8">
        <v>10</v>
      </c>
      <c r="D252" s="6" t="s">
        <v>359</v>
      </c>
      <c r="E252" s="8" t="s">
        <v>262</v>
      </c>
      <c r="F252" s="6" t="s">
        <v>383</v>
      </c>
      <c r="G252" s="63">
        <v>12373877.39</v>
      </c>
    </row>
    <row r="253" spans="1:7" ht="18.75" customHeight="1">
      <c r="A253" s="9" t="s">
        <v>48</v>
      </c>
      <c r="B253" s="38" t="s">
        <v>392</v>
      </c>
      <c r="C253" s="8">
        <v>10</v>
      </c>
      <c r="D253" s="6" t="s">
        <v>359</v>
      </c>
      <c r="E253" s="8" t="s">
        <v>262</v>
      </c>
      <c r="F253" s="6" t="s">
        <v>360</v>
      </c>
      <c r="G253" s="63">
        <v>29756.61</v>
      </c>
    </row>
    <row r="254" spans="1:7" ht="36.75" customHeight="1">
      <c r="A254" s="11" t="s">
        <v>153</v>
      </c>
      <c r="B254" s="38" t="s">
        <v>392</v>
      </c>
      <c r="C254" s="8">
        <v>10</v>
      </c>
      <c r="D254" s="6" t="s">
        <v>359</v>
      </c>
      <c r="E254" s="8" t="s">
        <v>54</v>
      </c>
      <c r="F254" s="6"/>
      <c r="G254" s="63">
        <f>SUM(G255+G270)</f>
        <v>15139648.08</v>
      </c>
    </row>
    <row r="255" spans="1:7" ht="36" customHeight="1">
      <c r="A255" s="95" t="s">
        <v>214</v>
      </c>
      <c r="B255" s="38" t="s">
        <v>392</v>
      </c>
      <c r="C255" s="8">
        <v>10</v>
      </c>
      <c r="D255" s="6" t="s">
        <v>359</v>
      </c>
      <c r="E255" s="8" t="s">
        <v>99</v>
      </c>
      <c r="F255" s="6"/>
      <c r="G255" s="63">
        <f>SUM(G256,G258,G261,G264,G267)</f>
        <v>15123973.08</v>
      </c>
    </row>
    <row r="256" spans="1:7" ht="19.5" customHeight="1">
      <c r="A256" s="11" t="s">
        <v>106</v>
      </c>
      <c r="B256" s="38" t="s">
        <v>392</v>
      </c>
      <c r="C256" s="8">
        <v>10</v>
      </c>
      <c r="D256" s="6" t="s">
        <v>359</v>
      </c>
      <c r="E256" s="8" t="s">
        <v>100</v>
      </c>
      <c r="F256" s="6"/>
      <c r="G256" s="63">
        <f>SUM(G257)</f>
        <v>4614391.73</v>
      </c>
    </row>
    <row r="257" spans="1:7" ht="23.25" customHeight="1">
      <c r="A257" s="9" t="s">
        <v>384</v>
      </c>
      <c r="B257" s="72" t="s">
        <v>392</v>
      </c>
      <c r="C257" s="8">
        <v>10</v>
      </c>
      <c r="D257" s="6" t="s">
        <v>359</v>
      </c>
      <c r="E257" s="8" t="s">
        <v>100</v>
      </c>
      <c r="F257" s="6" t="s">
        <v>383</v>
      </c>
      <c r="G257" s="63">
        <v>4614391.73</v>
      </c>
    </row>
    <row r="258" spans="1:7" ht="31.5" customHeight="1">
      <c r="A258" s="16" t="s">
        <v>107</v>
      </c>
      <c r="B258" s="83" t="s">
        <v>392</v>
      </c>
      <c r="C258" s="8">
        <v>10</v>
      </c>
      <c r="D258" s="6" t="s">
        <v>359</v>
      </c>
      <c r="E258" s="8" t="s">
        <v>101</v>
      </c>
      <c r="F258" s="6"/>
      <c r="G258" s="63">
        <f>SUM(G259+G260)</f>
        <v>292946.63</v>
      </c>
    </row>
    <row r="259" spans="1:7" ht="21" customHeight="1">
      <c r="A259" s="9" t="s">
        <v>384</v>
      </c>
      <c r="B259" s="83" t="s">
        <v>392</v>
      </c>
      <c r="C259" s="8">
        <v>10</v>
      </c>
      <c r="D259" s="6" t="s">
        <v>359</v>
      </c>
      <c r="E259" s="8" t="s">
        <v>101</v>
      </c>
      <c r="F259" s="6" t="s">
        <v>383</v>
      </c>
      <c r="G259" s="63">
        <v>288011.12</v>
      </c>
    </row>
    <row r="260" spans="1:7" ht="24" customHeight="1">
      <c r="A260" s="9" t="s">
        <v>48</v>
      </c>
      <c r="B260" s="84" t="s">
        <v>392</v>
      </c>
      <c r="C260" s="8">
        <v>10</v>
      </c>
      <c r="D260" s="6" t="s">
        <v>359</v>
      </c>
      <c r="E260" s="8" t="s">
        <v>101</v>
      </c>
      <c r="F260" s="6" t="s">
        <v>360</v>
      </c>
      <c r="G260" s="63">
        <v>4935.51</v>
      </c>
    </row>
    <row r="261" spans="1:7" ht="33" customHeight="1">
      <c r="A261" s="11" t="s">
        <v>108</v>
      </c>
      <c r="B261" s="37" t="s">
        <v>392</v>
      </c>
      <c r="C261" s="8">
        <v>10</v>
      </c>
      <c r="D261" s="6" t="s">
        <v>359</v>
      </c>
      <c r="E261" s="8" t="s">
        <v>102</v>
      </c>
      <c r="F261" s="6"/>
      <c r="G261" s="63">
        <f>SUM(G262+G263)</f>
        <v>888004.18</v>
      </c>
    </row>
    <row r="262" spans="1:7" ht="15.75">
      <c r="A262" s="9" t="s">
        <v>384</v>
      </c>
      <c r="B262" s="40" t="s">
        <v>392</v>
      </c>
      <c r="C262" s="8">
        <v>10</v>
      </c>
      <c r="D262" s="6" t="s">
        <v>359</v>
      </c>
      <c r="E262" s="8" t="s">
        <v>102</v>
      </c>
      <c r="F262" s="6" t="s">
        <v>383</v>
      </c>
      <c r="G262" s="63">
        <v>877046.01</v>
      </c>
    </row>
    <row r="263" spans="1:7" s="3" customFormat="1" ht="21" customHeight="1">
      <c r="A263" s="9" t="s">
        <v>48</v>
      </c>
      <c r="B263" s="38" t="s">
        <v>392</v>
      </c>
      <c r="C263" s="8">
        <v>10</v>
      </c>
      <c r="D263" s="6" t="s">
        <v>359</v>
      </c>
      <c r="E263" s="8" t="s">
        <v>102</v>
      </c>
      <c r="F263" s="6" t="s">
        <v>360</v>
      </c>
      <c r="G263" s="108">
        <v>10958.17</v>
      </c>
    </row>
    <row r="264" spans="1:7" ht="21" customHeight="1">
      <c r="A264" s="45" t="s">
        <v>109</v>
      </c>
      <c r="B264" s="72" t="s">
        <v>392</v>
      </c>
      <c r="C264" s="8">
        <v>10</v>
      </c>
      <c r="D264" s="6" t="s">
        <v>359</v>
      </c>
      <c r="E264" s="8" t="s">
        <v>103</v>
      </c>
      <c r="F264" s="6"/>
      <c r="G264" s="63">
        <f>SUM(G265+G266)</f>
        <v>6584740.069999999</v>
      </c>
    </row>
    <row r="265" spans="1:7" ht="25.5" customHeight="1">
      <c r="A265" s="9" t="s">
        <v>384</v>
      </c>
      <c r="B265" s="40" t="s">
        <v>392</v>
      </c>
      <c r="C265" s="8">
        <v>10</v>
      </c>
      <c r="D265" s="6" t="s">
        <v>359</v>
      </c>
      <c r="E265" s="8" t="s">
        <v>103</v>
      </c>
      <c r="F265" s="6" t="s">
        <v>383</v>
      </c>
      <c r="G265" s="63">
        <v>6475015.22</v>
      </c>
    </row>
    <row r="266" spans="1:7" ht="20.25" customHeight="1">
      <c r="A266" s="9" t="s">
        <v>48</v>
      </c>
      <c r="B266" s="38" t="s">
        <v>392</v>
      </c>
      <c r="C266" s="8">
        <v>10</v>
      </c>
      <c r="D266" s="6" t="s">
        <v>359</v>
      </c>
      <c r="E266" s="69" t="s">
        <v>103</v>
      </c>
      <c r="F266" s="6" t="s">
        <v>360</v>
      </c>
      <c r="G266" s="63">
        <v>109724.85</v>
      </c>
    </row>
    <row r="267" spans="1:7" ht="21" customHeight="1">
      <c r="A267" s="11" t="s">
        <v>110</v>
      </c>
      <c r="B267" s="38" t="s">
        <v>392</v>
      </c>
      <c r="C267" s="8">
        <v>10</v>
      </c>
      <c r="D267" s="6" t="s">
        <v>359</v>
      </c>
      <c r="E267" s="8" t="s">
        <v>104</v>
      </c>
      <c r="F267" s="6"/>
      <c r="G267" s="63">
        <f>SUM(G268+G269)</f>
        <v>2743890.47</v>
      </c>
    </row>
    <row r="268" spans="1:7" ht="24" customHeight="1">
      <c r="A268" s="9" t="s">
        <v>384</v>
      </c>
      <c r="B268" s="38" t="s">
        <v>392</v>
      </c>
      <c r="C268" s="8">
        <v>10</v>
      </c>
      <c r="D268" s="6" t="s">
        <v>359</v>
      </c>
      <c r="E268" s="8" t="s">
        <v>104</v>
      </c>
      <c r="F268" s="6" t="s">
        <v>383</v>
      </c>
      <c r="G268" s="63">
        <v>2696699.66</v>
      </c>
    </row>
    <row r="269" spans="1:7" ht="21" customHeight="1">
      <c r="A269" s="9" t="s">
        <v>48</v>
      </c>
      <c r="B269" s="72" t="s">
        <v>392</v>
      </c>
      <c r="C269" s="8">
        <v>10</v>
      </c>
      <c r="D269" s="6" t="s">
        <v>359</v>
      </c>
      <c r="E269" s="8" t="s">
        <v>104</v>
      </c>
      <c r="F269" s="6" t="s">
        <v>360</v>
      </c>
      <c r="G269" s="63">
        <v>47190.81</v>
      </c>
    </row>
    <row r="270" spans="1:7" ht="69.75" customHeight="1">
      <c r="A270" s="53" t="s">
        <v>266</v>
      </c>
      <c r="B270" s="83" t="s">
        <v>392</v>
      </c>
      <c r="C270" s="8">
        <v>10</v>
      </c>
      <c r="D270" s="6" t="s">
        <v>359</v>
      </c>
      <c r="E270" s="8" t="s">
        <v>120</v>
      </c>
      <c r="F270" s="6"/>
      <c r="G270" s="63">
        <f>SUM(G271)</f>
        <v>15675</v>
      </c>
    </row>
    <row r="271" spans="1:7" ht="19.5" customHeight="1">
      <c r="A271" s="9" t="s">
        <v>273</v>
      </c>
      <c r="B271" s="84" t="s">
        <v>392</v>
      </c>
      <c r="C271" s="8">
        <v>10</v>
      </c>
      <c r="D271" s="6" t="s">
        <v>359</v>
      </c>
      <c r="E271" s="8" t="s">
        <v>272</v>
      </c>
      <c r="F271" s="6"/>
      <c r="G271" s="63">
        <f>SUM(G272)</f>
        <v>15675</v>
      </c>
    </row>
    <row r="272" spans="1:7" ht="18" customHeight="1">
      <c r="A272" s="56" t="s">
        <v>48</v>
      </c>
      <c r="B272" s="84" t="s">
        <v>392</v>
      </c>
      <c r="C272" s="8">
        <v>10</v>
      </c>
      <c r="D272" s="6" t="s">
        <v>359</v>
      </c>
      <c r="E272" s="8" t="s">
        <v>272</v>
      </c>
      <c r="F272" s="6" t="s">
        <v>360</v>
      </c>
      <c r="G272" s="63">
        <v>15675</v>
      </c>
    </row>
    <row r="273" spans="1:7" ht="39.75" customHeight="1">
      <c r="A273" s="11" t="s">
        <v>202</v>
      </c>
      <c r="B273" s="37" t="s">
        <v>392</v>
      </c>
      <c r="C273" s="8">
        <v>10</v>
      </c>
      <c r="D273" s="6" t="s">
        <v>359</v>
      </c>
      <c r="E273" s="8" t="s">
        <v>88</v>
      </c>
      <c r="F273" s="6"/>
      <c r="G273" s="63">
        <f>SUM(G274)</f>
        <v>850166</v>
      </c>
    </row>
    <row r="274" spans="1:7" ht="46.5" customHeight="1">
      <c r="A274" s="16" t="s">
        <v>211</v>
      </c>
      <c r="B274" s="48" t="s">
        <v>392</v>
      </c>
      <c r="C274" s="8">
        <v>10</v>
      </c>
      <c r="D274" s="6" t="s">
        <v>359</v>
      </c>
      <c r="E274" s="8" t="s">
        <v>96</v>
      </c>
      <c r="F274" s="6"/>
      <c r="G274" s="63">
        <f>SUM(G275)</f>
        <v>850166</v>
      </c>
    </row>
    <row r="275" spans="1:7" ht="33" customHeight="1">
      <c r="A275" s="9" t="s">
        <v>111</v>
      </c>
      <c r="B275" s="6" t="s">
        <v>392</v>
      </c>
      <c r="C275" s="8">
        <v>10</v>
      </c>
      <c r="D275" s="6" t="s">
        <v>359</v>
      </c>
      <c r="E275" s="8" t="s">
        <v>105</v>
      </c>
      <c r="F275" s="6"/>
      <c r="G275" s="63">
        <f>SUM(G276)</f>
        <v>850166</v>
      </c>
    </row>
    <row r="276" spans="1:7" ht="19.5" customHeight="1">
      <c r="A276" s="9" t="s">
        <v>384</v>
      </c>
      <c r="B276" s="6" t="s">
        <v>392</v>
      </c>
      <c r="C276" s="8">
        <v>10</v>
      </c>
      <c r="D276" s="6" t="s">
        <v>359</v>
      </c>
      <c r="E276" s="8" t="s">
        <v>105</v>
      </c>
      <c r="F276" s="6" t="s">
        <v>383</v>
      </c>
      <c r="G276" s="63">
        <v>850166</v>
      </c>
    </row>
    <row r="277" spans="1:7" ht="23.25" customHeight="1">
      <c r="A277" s="29" t="s">
        <v>386</v>
      </c>
      <c r="B277" s="6" t="s">
        <v>392</v>
      </c>
      <c r="C277" s="30">
        <v>10</v>
      </c>
      <c r="D277" s="31" t="s">
        <v>364</v>
      </c>
      <c r="E277" s="30"/>
      <c r="F277" s="6"/>
      <c r="G277" s="64">
        <f>SUM(G278+G283)</f>
        <v>13776870.370000001</v>
      </c>
    </row>
    <row r="278" spans="1:7" ht="41.25" customHeight="1">
      <c r="A278" s="11" t="s">
        <v>153</v>
      </c>
      <c r="B278" s="6" t="s">
        <v>392</v>
      </c>
      <c r="C278" s="8">
        <v>10</v>
      </c>
      <c r="D278" s="6" t="s">
        <v>364</v>
      </c>
      <c r="E278" s="8" t="s">
        <v>54</v>
      </c>
      <c r="F278" s="6"/>
      <c r="G278" s="63">
        <f>SUM(G279)</f>
        <v>12110525</v>
      </c>
    </row>
    <row r="279" spans="1:7" ht="67.5" customHeight="1">
      <c r="A279" s="9" t="s">
        <v>154</v>
      </c>
      <c r="B279" s="38" t="s">
        <v>392</v>
      </c>
      <c r="C279" s="50">
        <v>10</v>
      </c>
      <c r="D279" s="6" t="s">
        <v>364</v>
      </c>
      <c r="E279" s="50" t="s">
        <v>112</v>
      </c>
      <c r="F279" s="6"/>
      <c r="G279" s="63">
        <f>SUM(G280)</f>
        <v>12110525</v>
      </c>
    </row>
    <row r="280" spans="1:7" ht="18" customHeight="1">
      <c r="A280" s="9" t="s">
        <v>114</v>
      </c>
      <c r="B280" s="72" t="s">
        <v>392</v>
      </c>
      <c r="C280" s="50">
        <v>10</v>
      </c>
      <c r="D280" s="6" t="s">
        <v>364</v>
      </c>
      <c r="E280" s="50" t="s">
        <v>113</v>
      </c>
      <c r="F280" s="6"/>
      <c r="G280" s="63">
        <f>SUM(G281+G282)</f>
        <v>12110525</v>
      </c>
    </row>
    <row r="281" spans="1:7" ht="21" customHeight="1">
      <c r="A281" s="9" t="s">
        <v>384</v>
      </c>
      <c r="B281" s="40" t="s">
        <v>392</v>
      </c>
      <c r="C281" s="50">
        <v>10</v>
      </c>
      <c r="D281" s="6" t="s">
        <v>364</v>
      </c>
      <c r="E281" s="50" t="s">
        <v>113</v>
      </c>
      <c r="F281" s="6" t="s">
        <v>383</v>
      </c>
      <c r="G281" s="63">
        <v>8115657.54</v>
      </c>
    </row>
    <row r="282" spans="1:7" ht="16.5" customHeight="1">
      <c r="A282" s="9" t="s">
        <v>48</v>
      </c>
      <c r="B282" s="38" t="s">
        <v>392</v>
      </c>
      <c r="C282" s="50">
        <v>10</v>
      </c>
      <c r="D282" s="6" t="s">
        <v>364</v>
      </c>
      <c r="E282" s="50" t="s">
        <v>113</v>
      </c>
      <c r="F282" s="6" t="s">
        <v>360</v>
      </c>
      <c r="G282" s="63">
        <v>3994867.46</v>
      </c>
    </row>
    <row r="283" spans="1:7" ht="31.5">
      <c r="A283" s="67" t="s">
        <v>157</v>
      </c>
      <c r="B283" s="72" t="s">
        <v>392</v>
      </c>
      <c r="C283" s="6" t="s">
        <v>288</v>
      </c>
      <c r="D283" s="6" t="s">
        <v>364</v>
      </c>
      <c r="E283" s="8" t="s">
        <v>289</v>
      </c>
      <c r="F283" s="6"/>
      <c r="G283" s="63">
        <f>SUM(G284)</f>
        <v>1666345.37</v>
      </c>
    </row>
    <row r="284" spans="1:7" ht="62.25" customHeight="1">
      <c r="A284" s="16" t="s">
        <v>208</v>
      </c>
      <c r="B284" s="40" t="s">
        <v>392</v>
      </c>
      <c r="C284" s="8">
        <v>10</v>
      </c>
      <c r="D284" s="6" t="s">
        <v>364</v>
      </c>
      <c r="E284" s="8" t="s">
        <v>289</v>
      </c>
      <c r="F284" s="6"/>
      <c r="G284" s="63">
        <f>SUM(G285)</f>
        <v>1666345.37</v>
      </c>
    </row>
    <row r="285" spans="1:7" ht="21" customHeight="1">
      <c r="A285" s="16" t="s">
        <v>344</v>
      </c>
      <c r="B285" s="37" t="s">
        <v>392</v>
      </c>
      <c r="C285" s="8">
        <v>10</v>
      </c>
      <c r="D285" s="6" t="s">
        <v>364</v>
      </c>
      <c r="E285" s="8" t="s">
        <v>289</v>
      </c>
      <c r="F285" s="6"/>
      <c r="G285" s="63">
        <f>SUM(G286)</f>
        <v>1666345.37</v>
      </c>
    </row>
    <row r="286" spans="1:7" ht="15.75">
      <c r="A286" s="9" t="s">
        <v>384</v>
      </c>
      <c r="B286" s="38" t="s">
        <v>392</v>
      </c>
      <c r="C286" s="50">
        <v>10</v>
      </c>
      <c r="D286" s="6" t="s">
        <v>364</v>
      </c>
      <c r="E286" s="50" t="s">
        <v>290</v>
      </c>
      <c r="F286" s="6" t="s">
        <v>383</v>
      </c>
      <c r="G286" s="63">
        <v>1666345.37</v>
      </c>
    </row>
    <row r="287" spans="1:7" ht="15.75">
      <c r="A287" s="29" t="s">
        <v>387</v>
      </c>
      <c r="B287" s="72" t="s">
        <v>392</v>
      </c>
      <c r="C287" s="30">
        <v>11</v>
      </c>
      <c r="D287" s="31" t="s">
        <v>356</v>
      </c>
      <c r="E287" s="30"/>
      <c r="F287" s="6"/>
      <c r="G287" s="64">
        <f>SUM(G288)</f>
        <v>36906509.27</v>
      </c>
    </row>
    <row r="288" spans="1:7" ht="53.25" customHeight="1">
      <c r="A288" s="55" t="s">
        <v>215</v>
      </c>
      <c r="B288" s="40" t="s">
        <v>392</v>
      </c>
      <c r="C288" s="6" t="s">
        <v>388</v>
      </c>
      <c r="D288" s="6" t="s">
        <v>356</v>
      </c>
      <c r="E288" s="8" t="s">
        <v>117</v>
      </c>
      <c r="F288" s="6"/>
      <c r="G288" s="63">
        <f>SUM(G289)</f>
        <v>36906509.27</v>
      </c>
    </row>
    <row r="289" spans="1:7" ht="35.25" customHeight="1">
      <c r="A289" s="9" t="s">
        <v>307</v>
      </c>
      <c r="B289" s="40" t="s">
        <v>392</v>
      </c>
      <c r="C289" s="6" t="s">
        <v>388</v>
      </c>
      <c r="D289" s="6" t="s">
        <v>356</v>
      </c>
      <c r="E289" s="8" t="s">
        <v>315</v>
      </c>
      <c r="F289" s="6"/>
      <c r="G289" s="63">
        <f>SUM(G291+G294+G292)</f>
        <v>36906509.27</v>
      </c>
    </row>
    <row r="290" spans="1:7" ht="47.25">
      <c r="A290" s="9" t="s">
        <v>216</v>
      </c>
      <c r="B290" s="38" t="s">
        <v>392</v>
      </c>
      <c r="C290" s="6" t="s">
        <v>388</v>
      </c>
      <c r="D290" s="6" t="s">
        <v>356</v>
      </c>
      <c r="E290" s="8" t="s">
        <v>308</v>
      </c>
      <c r="F290" s="6"/>
      <c r="G290" s="63">
        <f>SUM(G291)</f>
        <v>157779.82</v>
      </c>
    </row>
    <row r="291" spans="1:7" ht="21.75" customHeight="1">
      <c r="A291" s="9" t="s">
        <v>48</v>
      </c>
      <c r="B291" s="38" t="s">
        <v>392</v>
      </c>
      <c r="C291" s="6" t="s">
        <v>388</v>
      </c>
      <c r="D291" s="6" t="s">
        <v>356</v>
      </c>
      <c r="E291" s="8" t="s">
        <v>308</v>
      </c>
      <c r="F291" s="6" t="s">
        <v>360</v>
      </c>
      <c r="G291" s="63">
        <v>157779.82</v>
      </c>
    </row>
    <row r="292" spans="1:7" ht="31.5">
      <c r="A292" s="67" t="s">
        <v>163</v>
      </c>
      <c r="B292" s="38" t="s">
        <v>392</v>
      </c>
      <c r="C292" s="70" t="s">
        <v>388</v>
      </c>
      <c r="D292" s="70" t="s">
        <v>356</v>
      </c>
      <c r="E292" s="69" t="s">
        <v>160</v>
      </c>
      <c r="F292" s="6"/>
      <c r="G292" s="63">
        <f>SUM(G293)</f>
        <v>35248729.45</v>
      </c>
    </row>
    <row r="293" spans="1:7" ht="21" customHeight="1">
      <c r="A293" s="67" t="s">
        <v>159</v>
      </c>
      <c r="B293" s="38" t="s">
        <v>392</v>
      </c>
      <c r="C293" s="70" t="s">
        <v>388</v>
      </c>
      <c r="D293" s="70" t="s">
        <v>356</v>
      </c>
      <c r="E293" s="69" t="s">
        <v>160</v>
      </c>
      <c r="F293" s="70" t="s">
        <v>324</v>
      </c>
      <c r="G293" s="63">
        <v>35248729.45</v>
      </c>
    </row>
    <row r="294" spans="1:7" ht="31.5">
      <c r="A294" s="9" t="s">
        <v>217</v>
      </c>
      <c r="B294" s="38" t="s">
        <v>392</v>
      </c>
      <c r="C294" s="6" t="s">
        <v>388</v>
      </c>
      <c r="D294" s="6" t="s">
        <v>356</v>
      </c>
      <c r="E294" s="69" t="s">
        <v>158</v>
      </c>
      <c r="F294" s="6"/>
      <c r="G294" s="63">
        <v>1500000</v>
      </c>
    </row>
    <row r="295" spans="1:7" ht="15.75">
      <c r="A295" s="67" t="s">
        <v>159</v>
      </c>
      <c r="B295" s="38" t="s">
        <v>392</v>
      </c>
      <c r="C295" s="6" t="s">
        <v>388</v>
      </c>
      <c r="D295" s="6" t="s">
        <v>356</v>
      </c>
      <c r="E295" s="69" t="s">
        <v>158</v>
      </c>
      <c r="F295" s="70" t="s">
        <v>324</v>
      </c>
      <c r="G295" s="63">
        <v>1500000</v>
      </c>
    </row>
    <row r="296" spans="1:7" ht="15.75">
      <c r="A296" s="43" t="s">
        <v>51</v>
      </c>
      <c r="B296" s="68" t="s">
        <v>392</v>
      </c>
      <c r="C296" s="6" t="s">
        <v>389</v>
      </c>
      <c r="D296" s="6"/>
      <c r="E296" s="6"/>
      <c r="F296" s="6"/>
      <c r="G296" s="64">
        <f>SUM(G297)</f>
        <v>795037.22</v>
      </c>
    </row>
    <row r="297" spans="1:7" ht="18" customHeight="1">
      <c r="A297" s="9" t="s">
        <v>52</v>
      </c>
      <c r="B297" s="68" t="s">
        <v>392</v>
      </c>
      <c r="C297" s="6" t="s">
        <v>389</v>
      </c>
      <c r="D297" s="6" t="s">
        <v>354</v>
      </c>
      <c r="E297" s="6"/>
      <c r="F297" s="6"/>
      <c r="G297" s="63">
        <f>SUM(G298)</f>
        <v>795037.22</v>
      </c>
    </row>
    <row r="298" spans="1:7" ht="63">
      <c r="A298" s="9" t="s">
        <v>186</v>
      </c>
      <c r="B298" s="68" t="s">
        <v>392</v>
      </c>
      <c r="C298" s="6" t="s">
        <v>389</v>
      </c>
      <c r="D298" s="6" t="s">
        <v>354</v>
      </c>
      <c r="E298" s="6" t="s">
        <v>62</v>
      </c>
      <c r="F298" s="6"/>
      <c r="G298" s="63">
        <f>SUM(G299)</f>
        <v>795037.22</v>
      </c>
    </row>
    <row r="299" spans="1:7" ht="78.75">
      <c r="A299" s="9" t="s">
        <v>218</v>
      </c>
      <c r="B299" s="68" t="s">
        <v>392</v>
      </c>
      <c r="C299" s="6" t="s">
        <v>389</v>
      </c>
      <c r="D299" s="6" t="s">
        <v>354</v>
      </c>
      <c r="E299" s="6" t="s">
        <v>248</v>
      </c>
      <c r="F299" s="6"/>
      <c r="G299" s="63">
        <f>SUM(G300)</f>
        <v>795037.22</v>
      </c>
    </row>
    <row r="300" spans="1:7" ht="31.5">
      <c r="A300" s="9" t="s">
        <v>219</v>
      </c>
      <c r="B300" s="68" t="s">
        <v>392</v>
      </c>
      <c r="C300" s="6" t="s">
        <v>389</v>
      </c>
      <c r="D300" s="6" t="s">
        <v>354</v>
      </c>
      <c r="E300" s="6" t="s">
        <v>263</v>
      </c>
      <c r="F300" s="6"/>
      <c r="G300" s="63">
        <f>SUM(G301)</f>
        <v>795037.22</v>
      </c>
    </row>
    <row r="301" spans="1:7" ht="21.75" customHeight="1">
      <c r="A301" s="56" t="s">
        <v>118</v>
      </c>
      <c r="B301" s="68" t="s">
        <v>392</v>
      </c>
      <c r="C301" s="6" t="s">
        <v>389</v>
      </c>
      <c r="D301" s="6" t="s">
        <v>354</v>
      </c>
      <c r="E301" s="6" t="s">
        <v>263</v>
      </c>
      <c r="F301" s="6" t="s">
        <v>53</v>
      </c>
      <c r="G301" s="63">
        <v>795037.22</v>
      </c>
    </row>
    <row r="302" spans="1:7" ht="52.5" customHeight="1">
      <c r="A302" s="29" t="s">
        <v>390</v>
      </c>
      <c r="B302" s="68" t="s">
        <v>392</v>
      </c>
      <c r="C302" s="30">
        <v>14</v>
      </c>
      <c r="D302" s="30"/>
      <c r="E302" s="30"/>
      <c r="F302" s="6"/>
      <c r="G302" s="64">
        <f>SUM(G303)</f>
        <v>18046527</v>
      </c>
    </row>
    <row r="303" spans="1:7" ht="31.5">
      <c r="A303" s="29" t="s">
        <v>391</v>
      </c>
      <c r="B303" s="68" t="s">
        <v>392</v>
      </c>
      <c r="C303" s="30">
        <v>14</v>
      </c>
      <c r="D303" s="31" t="s">
        <v>354</v>
      </c>
      <c r="E303" s="30"/>
      <c r="F303" s="6"/>
      <c r="G303" s="64">
        <f>SUM(G304)</f>
        <v>18046527</v>
      </c>
    </row>
    <row r="304" spans="1:7" ht="63">
      <c r="A304" s="11" t="s">
        <v>186</v>
      </c>
      <c r="B304" s="68" t="s">
        <v>392</v>
      </c>
      <c r="C304" s="8">
        <v>14</v>
      </c>
      <c r="D304" s="6" t="s">
        <v>354</v>
      </c>
      <c r="E304" s="8" t="s">
        <v>62</v>
      </c>
      <c r="F304" s="6"/>
      <c r="G304" s="63">
        <f>SUM(G305)</f>
        <v>18046527</v>
      </c>
    </row>
    <row r="305" spans="1:7" ht="78.75">
      <c r="A305" s="11" t="s">
        <v>220</v>
      </c>
      <c r="B305" s="68" t="s">
        <v>392</v>
      </c>
      <c r="C305" s="8">
        <v>14</v>
      </c>
      <c r="D305" s="6" t="s">
        <v>354</v>
      </c>
      <c r="E305" s="8" t="s">
        <v>249</v>
      </c>
      <c r="F305" s="6"/>
      <c r="G305" s="63">
        <f>SUM(G306)</f>
        <v>18046527</v>
      </c>
    </row>
    <row r="306" spans="1:7" ht="31.5">
      <c r="A306" s="11" t="s">
        <v>119</v>
      </c>
      <c r="B306" s="68" t="s">
        <v>392</v>
      </c>
      <c r="C306" s="8">
        <v>14</v>
      </c>
      <c r="D306" s="6" t="s">
        <v>354</v>
      </c>
      <c r="E306" s="8" t="s">
        <v>264</v>
      </c>
      <c r="F306" s="6"/>
      <c r="G306" s="63">
        <f>SUM(G307)</f>
        <v>18046527</v>
      </c>
    </row>
    <row r="307" spans="1:7" ht="27.75" customHeight="1">
      <c r="A307" s="11" t="s">
        <v>365</v>
      </c>
      <c r="B307" s="68" t="s">
        <v>392</v>
      </c>
      <c r="C307" s="8">
        <v>14</v>
      </c>
      <c r="D307" s="6" t="s">
        <v>354</v>
      </c>
      <c r="E307" s="8" t="s">
        <v>264</v>
      </c>
      <c r="F307" s="6" t="s">
        <v>1</v>
      </c>
      <c r="G307" s="63">
        <v>18046527</v>
      </c>
    </row>
    <row r="308" spans="1:7" ht="32.25" customHeight="1">
      <c r="A308" s="67" t="s">
        <v>163</v>
      </c>
      <c r="B308" s="68" t="s">
        <v>392</v>
      </c>
      <c r="C308" s="70" t="s">
        <v>388</v>
      </c>
      <c r="D308" s="70" t="s">
        <v>356</v>
      </c>
      <c r="E308" s="69" t="s">
        <v>160</v>
      </c>
      <c r="F308" s="6"/>
      <c r="G308" s="63">
        <f>SUM(G309)</f>
        <v>32539440</v>
      </c>
    </row>
    <row r="309" spans="1:7" ht="15.75">
      <c r="A309" s="67" t="s">
        <v>159</v>
      </c>
      <c r="B309" s="68" t="s">
        <v>392</v>
      </c>
      <c r="C309" s="70" t="s">
        <v>388</v>
      </c>
      <c r="D309" s="70" t="s">
        <v>356</v>
      </c>
      <c r="E309" s="69" t="s">
        <v>160</v>
      </c>
      <c r="F309" s="70" t="s">
        <v>324</v>
      </c>
      <c r="G309" s="63">
        <v>32539440</v>
      </c>
    </row>
    <row r="310" spans="1:7" ht="31.5">
      <c r="A310" s="9" t="s">
        <v>217</v>
      </c>
      <c r="B310" s="68" t="s">
        <v>392</v>
      </c>
      <c r="C310" s="6" t="s">
        <v>388</v>
      </c>
      <c r="D310" s="6" t="s">
        <v>356</v>
      </c>
      <c r="E310" s="69" t="s">
        <v>158</v>
      </c>
      <c r="F310" s="6"/>
      <c r="G310" s="63">
        <v>1500000</v>
      </c>
    </row>
    <row r="311" spans="1:7" ht="15.75">
      <c r="A311" s="67" t="s">
        <v>159</v>
      </c>
      <c r="B311" s="177" t="s">
        <v>392</v>
      </c>
      <c r="C311" s="178" t="s">
        <v>388</v>
      </c>
      <c r="D311" s="178" t="s">
        <v>356</v>
      </c>
      <c r="E311" s="179" t="s">
        <v>158</v>
      </c>
      <c r="F311" s="180" t="s">
        <v>324</v>
      </c>
      <c r="G311" s="63">
        <v>1500000</v>
      </c>
    </row>
    <row r="312" spans="1:7" ht="15.75">
      <c r="A312" s="175"/>
      <c r="B312" s="181"/>
      <c r="C312" s="182"/>
      <c r="D312" s="182"/>
      <c r="E312" s="182"/>
      <c r="F312" s="182"/>
      <c r="G312" s="176"/>
    </row>
  </sheetData>
  <sheetProtection/>
  <mergeCells count="4">
    <mergeCell ref="A9:F9"/>
    <mergeCell ref="A10:F10"/>
    <mergeCell ref="A11:F11"/>
    <mergeCell ref="B1:G8"/>
  </mergeCells>
  <printOptions/>
  <pageMargins left="0.5905511811023623" right="0.1968503937007874" top="0.7480314960629921" bottom="0.7480314960629921" header="0.31496062992125984" footer="0.31496062992125984"/>
  <pageSetup blackAndWhite="1"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Layout" zoomScale="78" zoomScaleNormal="81" zoomScalePageLayoutView="78" workbookViewId="0" topLeftCell="A1">
      <selection activeCell="A7" sqref="A7"/>
    </sheetView>
  </sheetViews>
  <sheetFormatPr defaultColWidth="9.140625" defaultRowHeight="15"/>
  <cols>
    <col min="1" max="1" width="86.7109375" style="0" customWidth="1"/>
    <col min="2" max="2" width="5.140625" style="0" customWidth="1"/>
    <col min="3" max="3" width="4.8515625" style="0" customWidth="1"/>
    <col min="4" max="4" width="12.00390625" style="0" customWidth="1"/>
    <col min="5" max="5" width="5.421875" style="0" customWidth="1"/>
    <col min="6" max="6" width="16.00390625" style="0" customWidth="1"/>
  </cols>
  <sheetData>
    <row r="1" spans="1:7" ht="15" customHeight="1">
      <c r="A1" s="59"/>
      <c r="B1" s="141" t="s">
        <v>731</v>
      </c>
      <c r="C1" s="142"/>
      <c r="D1" s="142"/>
      <c r="E1" s="142"/>
      <c r="F1" s="142"/>
      <c r="G1" s="59"/>
    </row>
    <row r="2" spans="1:7" ht="15">
      <c r="A2" s="59"/>
      <c r="B2" s="142"/>
      <c r="C2" s="142"/>
      <c r="D2" s="142"/>
      <c r="E2" s="142"/>
      <c r="F2" s="142"/>
      <c r="G2" s="59"/>
    </row>
    <row r="3" spans="1:7" ht="15">
      <c r="A3" s="59"/>
      <c r="B3" s="142"/>
      <c r="C3" s="142"/>
      <c r="D3" s="142"/>
      <c r="E3" s="142"/>
      <c r="F3" s="142"/>
      <c r="G3" s="59"/>
    </row>
    <row r="4" spans="1:7" ht="15">
      <c r="A4" s="59"/>
      <c r="B4" s="142"/>
      <c r="C4" s="142"/>
      <c r="D4" s="142"/>
      <c r="E4" s="142"/>
      <c r="F4" s="142"/>
      <c r="G4" s="59"/>
    </row>
    <row r="5" spans="1:7" ht="15">
      <c r="A5" s="59"/>
      <c r="B5" s="142"/>
      <c r="C5" s="142"/>
      <c r="D5" s="142"/>
      <c r="E5" s="142"/>
      <c r="F5" s="142"/>
      <c r="G5" s="59"/>
    </row>
    <row r="6" spans="1:7" ht="15">
      <c r="A6" s="59"/>
      <c r="B6" s="142"/>
      <c r="C6" s="142"/>
      <c r="D6" s="142"/>
      <c r="E6" s="142"/>
      <c r="F6" s="142"/>
      <c r="G6" s="59"/>
    </row>
    <row r="7" spans="1:7" ht="15">
      <c r="A7" s="97" t="s">
        <v>483</v>
      </c>
      <c r="B7" s="142"/>
      <c r="C7" s="142"/>
      <c r="D7" s="142"/>
      <c r="E7" s="142"/>
      <c r="F7" s="142"/>
      <c r="G7" s="59"/>
    </row>
    <row r="8" spans="1:7" ht="37.5" customHeight="1">
      <c r="A8" s="59"/>
      <c r="B8" s="142"/>
      <c r="C8" s="142"/>
      <c r="D8" s="142"/>
      <c r="E8" s="142"/>
      <c r="F8" s="142"/>
      <c r="G8" s="59"/>
    </row>
    <row r="9" spans="1:5" ht="18.75">
      <c r="A9" s="122" t="s">
        <v>660</v>
      </c>
      <c r="B9" s="106"/>
      <c r="C9" s="106"/>
      <c r="D9" s="106"/>
      <c r="E9" s="106"/>
    </row>
    <row r="10" spans="1:5" ht="18.75">
      <c r="A10" s="149" t="s">
        <v>460</v>
      </c>
      <c r="B10" s="150"/>
      <c r="C10" s="150"/>
      <c r="D10" s="150"/>
      <c r="E10" s="150"/>
    </row>
    <row r="11" spans="1:5" ht="18.75">
      <c r="A11" s="149" t="s">
        <v>631</v>
      </c>
      <c r="B11" s="150"/>
      <c r="C11" s="150"/>
      <c r="D11" s="150"/>
      <c r="E11" s="150"/>
    </row>
    <row r="12" spans="2:6" ht="15.75">
      <c r="B12" s="10"/>
      <c r="F12" t="s">
        <v>275</v>
      </c>
    </row>
    <row r="13" spans="1:6" ht="24.75" customHeight="1">
      <c r="A13" s="7" t="s">
        <v>347</v>
      </c>
      <c r="B13" s="7" t="s">
        <v>348</v>
      </c>
      <c r="C13" s="7" t="s">
        <v>349</v>
      </c>
      <c r="D13" s="7" t="s">
        <v>350</v>
      </c>
      <c r="E13" s="7" t="s">
        <v>351</v>
      </c>
      <c r="F13" s="35" t="s">
        <v>488</v>
      </c>
    </row>
    <row r="14" spans="1:6" ht="15.75">
      <c r="A14" s="41" t="s">
        <v>352</v>
      </c>
      <c r="B14" s="6"/>
      <c r="C14" s="6"/>
      <c r="D14" s="6"/>
      <c r="E14" s="6"/>
      <c r="F14" s="64">
        <f>SUM(F15,F117,F122,F130,F216,F242,F287,F296,F302)</f>
        <v>480327991.89000005</v>
      </c>
    </row>
    <row r="15" spans="1:6" ht="15.75">
      <c r="A15" s="41" t="s">
        <v>353</v>
      </c>
      <c r="B15" s="31" t="s">
        <v>354</v>
      </c>
      <c r="C15" s="31"/>
      <c r="D15" s="31"/>
      <c r="E15" s="31"/>
      <c r="F15" s="64">
        <f>SUM(F16,F21,F31,F67,F73,F78)</f>
        <v>30160947.21</v>
      </c>
    </row>
    <row r="16" spans="1:6" ht="31.5">
      <c r="A16" s="43" t="s">
        <v>355</v>
      </c>
      <c r="B16" s="31" t="s">
        <v>354</v>
      </c>
      <c r="C16" s="31" t="s">
        <v>356</v>
      </c>
      <c r="D16" s="31"/>
      <c r="E16" s="31"/>
      <c r="F16" s="64">
        <f>SUM(F17)</f>
        <v>1189119.6</v>
      </c>
    </row>
    <row r="17" spans="1:6" ht="33" customHeight="1">
      <c r="A17" s="9" t="s">
        <v>144</v>
      </c>
      <c r="B17" s="6" t="s">
        <v>354</v>
      </c>
      <c r="C17" s="6" t="s">
        <v>356</v>
      </c>
      <c r="D17" s="6" t="s">
        <v>42</v>
      </c>
      <c r="E17" s="6"/>
      <c r="F17" s="63">
        <f>SUM(F18)</f>
        <v>1189119.6</v>
      </c>
    </row>
    <row r="18" spans="1:6" ht="20.25" customHeight="1">
      <c r="A18" s="45" t="s">
        <v>143</v>
      </c>
      <c r="B18" s="6" t="s">
        <v>354</v>
      </c>
      <c r="C18" s="6" t="s">
        <v>356</v>
      </c>
      <c r="D18" s="6" t="s">
        <v>43</v>
      </c>
      <c r="E18" s="6"/>
      <c r="F18" s="63">
        <f>SUM(F19)</f>
        <v>1189119.6</v>
      </c>
    </row>
    <row r="19" spans="1:6" ht="18.75" customHeight="1">
      <c r="A19" s="9" t="s">
        <v>44</v>
      </c>
      <c r="B19" s="6" t="s">
        <v>354</v>
      </c>
      <c r="C19" s="6" t="s">
        <v>356</v>
      </c>
      <c r="D19" s="6" t="s">
        <v>124</v>
      </c>
      <c r="E19" s="6"/>
      <c r="F19" s="63">
        <f>SUM(F20)</f>
        <v>1189119.6</v>
      </c>
    </row>
    <row r="20" spans="1:6" ht="48" customHeight="1">
      <c r="A20" s="16" t="s">
        <v>45</v>
      </c>
      <c r="B20" s="6" t="s">
        <v>354</v>
      </c>
      <c r="C20" s="6" t="s">
        <v>356</v>
      </c>
      <c r="D20" s="6" t="s">
        <v>124</v>
      </c>
      <c r="E20" s="6" t="s">
        <v>357</v>
      </c>
      <c r="F20" s="63">
        <v>1189119.6</v>
      </c>
    </row>
    <row r="21" spans="1:6" ht="34.5" customHeight="1">
      <c r="A21" s="43" t="s">
        <v>358</v>
      </c>
      <c r="B21" s="31" t="s">
        <v>354</v>
      </c>
      <c r="C21" s="31" t="s">
        <v>359</v>
      </c>
      <c r="D21" s="31"/>
      <c r="E21" s="31"/>
      <c r="F21" s="64">
        <f>SUM(,F22)</f>
        <v>760104.09</v>
      </c>
    </row>
    <row r="22" spans="1:6" ht="36.75" customHeight="1">
      <c r="A22" s="9" t="s">
        <v>146</v>
      </c>
      <c r="B22" s="6" t="s">
        <v>354</v>
      </c>
      <c r="C22" s="6" t="s">
        <v>359</v>
      </c>
      <c r="D22" s="6" t="s">
        <v>46</v>
      </c>
      <c r="E22" s="6"/>
      <c r="F22" s="63">
        <f>SUM(F26+F23)</f>
        <v>760104.09</v>
      </c>
    </row>
    <row r="23" spans="1:6" ht="18.75" customHeight="1">
      <c r="A23" s="9" t="s">
        <v>147</v>
      </c>
      <c r="B23" s="6" t="s">
        <v>354</v>
      </c>
      <c r="C23" s="6" t="s">
        <v>359</v>
      </c>
      <c r="D23" s="6" t="s">
        <v>47</v>
      </c>
      <c r="E23" s="6"/>
      <c r="F23" s="63">
        <f>SUM(F24)</f>
        <v>159660.13</v>
      </c>
    </row>
    <row r="24" spans="1:6" ht="20.25" customHeight="1">
      <c r="A24" s="9" t="s">
        <v>44</v>
      </c>
      <c r="B24" s="6" t="s">
        <v>354</v>
      </c>
      <c r="C24" s="6" t="s">
        <v>359</v>
      </c>
      <c r="D24" s="6" t="s">
        <v>125</v>
      </c>
      <c r="E24" s="6"/>
      <c r="F24" s="63">
        <f>SUM(F25)</f>
        <v>159660.13</v>
      </c>
    </row>
    <row r="25" spans="1:6" ht="48" customHeight="1">
      <c r="A25" s="16" t="s">
        <v>45</v>
      </c>
      <c r="B25" s="6" t="s">
        <v>354</v>
      </c>
      <c r="C25" s="6" t="s">
        <v>359</v>
      </c>
      <c r="D25" s="6" t="s">
        <v>125</v>
      </c>
      <c r="E25" s="6" t="s">
        <v>357</v>
      </c>
      <c r="F25" s="63">
        <v>159660.13</v>
      </c>
    </row>
    <row r="26" spans="1:6" ht="16.5" customHeight="1">
      <c r="A26" s="9" t="s">
        <v>148</v>
      </c>
      <c r="B26" s="6" t="s">
        <v>354</v>
      </c>
      <c r="C26" s="6" t="s">
        <v>359</v>
      </c>
      <c r="D26" s="6" t="s">
        <v>149</v>
      </c>
      <c r="E26" s="6"/>
      <c r="F26" s="63">
        <f>SUM(F27)</f>
        <v>600443.96</v>
      </c>
    </row>
    <row r="27" spans="1:6" ht="16.5" customHeight="1">
      <c r="A27" s="9" t="s">
        <v>44</v>
      </c>
      <c r="B27" s="6" t="s">
        <v>354</v>
      </c>
      <c r="C27" s="6" t="s">
        <v>359</v>
      </c>
      <c r="D27" s="6" t="s">
        <v>150</v>
      </c>
      <c r="E27" s="6"/>
      <c r="F27" s="63">
        <f>SUM(F28:F30)</f>
        <v>600443.96</v>
      </c>
    </row>
    <row r="28" spans="1:6" ht="48.75" customHeight="1">
      <c r="A28" s="16" t="s">
        <v>45</v>
      </c>
      <c r="B28" s="6" t="s">
        <v>354</v>
      </c>
      <c r="C28" s="6" t="s">
        <v>359</v>
      </c>
      <c r="D28" s="6" t="s">
        <v>150</v>
      </c>
      <c r="E28" s="6" t="s">
        <v>357</v>
      </c>
      <c r="F28" s="63">
        <v>547238.45</v>
      </c>
    </row>
    <row r="29" spans="1:6" ht="16.5" customHeight="1">
      <c r="A29" s="56" t="s">
        <v>48</v>
      </c>
      <c r="B29" s="6" t="s">
        <v>354</v>
      </c>
      <c r="C29" s="6" t="s">
        <v>359</v>
      </c>
      <c r="D29" s="6" t="s">
        <v>150</v>
      </c>
      <c r="E29" s="6" t="s">
        <v>360</v>
      </c>
      <c r="F29" s="63">
        <v>52770.06</v>
      </c>
    </row>
    <row r="30" spans="1:6" ht="15.75">
      <c r="A30" s="9" t="s">
        <v>362</v>
      </c>
      <c r="B30" s="6" t="s">
        <v>354</v>
      </c>
      <c r="C30" s="6" t="s">
        <v>359</v>
      </c>
      <c r="D30" s="6" t="s">
        <v>150</v>
      </c>
      <c r="E30" s="6" t="s">
        <v>361</v>
      </c>
      <c r="F30" s="63">
        <v>435.45</v>
      </c>
    </row>
    <row r="31" spans="1:6" ht="47.25">
      <c r="A31" s="29" t="s">
        <v>363</v>
      </c>
      <c r="B31" s="31" t="s">
        <v>354</v>
      </c>
      <c r="C31" s="31" t="s">
        <v>364</v>
      </c>
      <c r="D31" s="31"/>
      <c r="E31" s="31"/>
      <c r="F31" s="64">
        <f>SUM(F32,F37,F45,F50,F55,F62)</f>
        <v>17623601.4</v>
      </c>
    </row>
    <row r="32" spans="1:6" ht="18.75" customHeight="1">
      <c r="A32" s="9" t="s">
        <v>151</v>
      </c>
      <c r="B32" s="6" t="s">
        <v>354</v>
      </c>
      <c r="C32" s="6" t="s">
        <v>364</v>
      </c>
      <c r="D32" s="6" t="s">
        <v>49</v>
      </c>
      <c r="E32" s="6"/>
      <c r="F32" s="63">
        <f>SUM(F33)</f>
        <v>14520680.4</v>
      </c>
    </row>
    <row r="33" spans="1:6" ht="33.75" customHeight="1">
      <c r="A33" s="9" t="s">
        <v>152</v>
      </c>
      <c r="B33" s="6" t="s">
        <v>354</v>
      </c>
      <c r="C33" s="6" t="s">
        <v>364</v>
      </c>
      <c r="D33" s="6" t="s">
        <v>50</v>
      </c>
      <c r="E33" s="6"/>
      <c r="F33" s="63">
        <f>SUM(F34,)</f>
        <v>14520680.4</v>
      </c>
    </row>
    <row r="34" spans="1:6" ht="19.5" customHeight="1">
      <c r="A34" s="9" t="s">
        <v>44</v>
      </c>
      <c r="B34" s="6" t="s">
        <v>354</v>
      </c>
      <c r="C34" s="6" t="s">
        <v>364</v>
      </c>
      <c r="D34" s="6" t="s">
        <v>126</v>
      </c>
      <c r="E34" s="6"/>
      <c r="F34" s="63">
        <f>SUM(F35:F36)</f>
        <v>14520680.4</v>
      </c>
    </row>
    <row r="35" spans="1:6" ht="44.25" customHeight="1">
      <c r="A35" s="16" t="s">
        <v>45</v>
      </c>
      <c r="B35" s="6" t="s">
        <v>354</v>
      </c>
      <c r="C35" s="6" t="s">
        <v>364</v>
      </c>
      <c r="D35" s="6" t="s">
        <v>126</v>
      </c>
      <c r="E35" s="6" t="s">
        <v>357</v>
      </c>
      <c r="F35" s="63">
        <v>14481420.72</v>
      </c>
    </row>
    <row r="36" spans="1:6" ht="21" customHeight="1">
      <c r="A36" s="9" t="s">
        <v>362</v>
      </c>
      <c r="B36" s="6" t="s">
        <v>354</v>
      </c>
      <c r="C36" s="6" t="s">
        <v>364</v>
      </c>
      <c r="D36" s="6" t="s">
        <v>126</v>
      </c>
      <c r="E36" s="6" t="s">
        <v>361</v>
      </c>
      <c r="F36" s="63">
        <v>39259.68</v>
      </c>
    </row>
    <row r="37" spans="1:6" ht="33.75" customHeight="1">
      <c r="A37" s="11" t="s">
        <v>153</v>
      </c>
      <c r="B37" s="6" t="s">
        <v>354</v>
      </c>
      <c r="C37" s="6" t="s">
        <v>364</v>
      </c>
      <c r="D37" s="8" t="s">
        <v>54</v>
      </c>
      <c r="E37" s="6"/>
      <c r="F37" s="5">
        <f>SUM(F38)</f>
        <v>948000</v>
      </c>
    </row>
    <row r="38" spans="1:6" ht="69.75" customHeight="1">
      <c r="A38" s="47" t="s">
        <v>155</v>
      </c>
      <c r="B38" s="6" t="s">
        <v>354</v>
      </c>
      <c r="C38" s="6" t="s">
        <v>364</v>
      </c>
      <c r="D38" s="8" t="s">
        <v>55</v>
      </c>
      <c r="E38" s="6"/>
      <c r="F38" s="5">
        <f>SUM(F39,F42)</f>
        <v>948000</v>
      </c>
    </row>
    <row r="39" spans="1:6" ht="36" customHeight="1">
      <c r="A39" s="11" t="s">
        <v>58</v>
      </c>
      <c r="B39" s="6" t="s">
        <v>354</v>
      </c>
      <c r="C39" s="6" t="s">
        <v>364</v>
      </c>
      <c r="D39" s="8" t="s">
        <v>56</v>
      </c>
      <c r="E39" s="6"/>
      <c r="F39" s="5">
        <f>SUM(F40:F41)</f>
        <v>711000</v>
      </c>
    </row>
    <row r="40" spans="1:6" ht="45.75" customHeight="1">
      <c r="A40" s="16" t="s">
        <v>45</v>
      </c>
      <c r="B40" s="6" t="s">
        <v>354</v>
      </c>
      <c r="C40" s="6" t="s">
        <v>364</v>
      </c>
      <c r="D40" s="8" t="s">
        <v>56</v>
      </c>
      <c r="E40" s="6" t="s">
        <v>357</v>
      </c>
      <c r="F40" s="63">
        <v>709855.34</v>
      </c>
    </row>
    <row r="41" spans="1:6" ht="15.75">
      <c r="A41" s="56" t="s">
        <v>48</v>
      </c>
      <c r="B41" s="6" t="s">
        <v>354</v>
      </c>
      <c r="C41" s="6" t="s">
        <v>364</v>
      </c>
      <c r="D41" s="8" t="s">
        <v>56</v>
      </c>
      <c r="E41" s="6" t="s">
        <v>360</v>
      </c>
      <c r="F41" s="63">
        <v>1144.66</v>
      </c>
    </row>
    <row r="42" spans="1:6" ht="27.75" customHeight="1">
      <c r="A42" s="11" t="s">
        <v>59</v>
      </c>
      <c r="B42" s="6" t="s">
        <v>354</v>
      </c>
      <c r="C42" s="6" t="s">
        <v>364</v>
      </c>
      <c r="D42" s="8" t="s">
        <v>57</v>
      </c>
      <c r="E42" s="6"/>
      <c r="F42" s="63">
        <f>SUM(F43:F44)</f>
        <v>237000</v>
      </c>
    </row>
    <row r="43" spans="1:6" ht="47.25" customHeight="1">
      <c r="A43" s="16" t="s">
        <v>45</v>
      </c>
      <c r="B43" s="6" t="s">
        <v>354</v>
      </c>
      <c r="C43" s="6" t="s">
        <v>364</v>
      </c>
      <c r="D43" s="8" t="s">
        <v>57</v>
      </c>
      <c r="E43" s="6" t="s">
        <v>357</v>
      </c>
      <c r="F43" s="63">
        <v>227240.5</v>
      </c>
    </row>
    <row r="44" spans="1:6" ht="21" customHeight="1">
      <c r="A44" s="56" t="s">
        <v>48</v>
      </c>
      <c r="B44" s="6" t="s">
        <v>354</v>
      </c>
      <c r="C44" s="6" t="s">
        <v>364</v>
      </c>
      <c r="D44" s="8" t="s">
        <v>57</v>
      </c>
      <c r="E44" s="6" t="s">
        <v>360</v>
      </c>
      <c r="F44" s="63">
        <v>9759.5</v>
      </c>
    </row>
    <row r="45" spans="1:6" ht="37.5" customHeight="1">
      <c r="A45" s="11" t="s">
        <v>156</v>
      </c>
      <c r="B45" s="6" t="s">
        <v>354</v>
      </c>
      <c r="C45" s="6" t="s">
        <v>364</v>
      </c>
      <c r="D45" s="8" t="s">
        <v>60</v>
      </c>
      <c r="E45" s="6"/>
      <c r="F45" s="63">
        <f>SUM(F46,)</f>
        <v>237000</v>
      </c>
    </row>
    <row r="46" spans="1:6" ht="36" customHeight="1">
      <c r="A46" s="9" t="s">
        <v>292</v>
      </c>
      <c r="B46" s="6" t="s">
        <v>354</v>
      </c>
      <c r="C46" s="6" t="s">
        <v>364</v>
      </c>
      <c r="D46" s="8" t="s">
        <v>314</v>
      </c>
      <c r="E46" s="6"/>
      <c r="F46" s="63">
        <f>SUM(F49+F48)</f>
        <v>237000</v>
      </c>
    </row>
    <row r="47" spans="1:6" ht="19.5" customHeight="1">
      <c r="A47" s="9" t="s">
        <v>339</v>
      </c>
      <c r="B47" s="6" t="s">
        <v>354</v>
      </c>
      <c r="C47" s="6" t="s">
        <v>364</v>
      </c>
      <c r="D47" s="8" t="s">
        <v>293</v>
      </c>
      <c r="E47" s="6"/>
      <c r="F47" s="63">
        <v>237000</v>
      </c>
    </row>
    <row r="48" spans="1:6" ht="47.25">
      <c r="A48" s="16" t="s">
        <v>45</v>
      </c>
      <c r="B48" s="6" t="s">
        <v>354</v>
      </c>
      <c r="C48" s="6" t="s">
        <v>364</v>
      </c>
      <c r="D48" s="8" t="s">
        <v>293</v>
      </c>
      <c r="E48" s="6" t="s">
        <v>357</v>
      </c>
      <c r="F48" s="63">
        <v>208878.1</v>
      </c>
    </row>
    <row r="49" spans="1:6" ht="18" customHeight="1">
      <c r="A49" s="56" t="s">
        <v>48</v>
      </c>
      <c r="B49" s="6" t="s">
        <v>354</v>
      </c>
      <c r="C49" s="6" t="s">
        <v>364</v>
      </c>
      <c r="D49" s="8" t="s">
        <v>293</v>
      </c>
      <c r="E49" s="6" t="s">
        <v>360</v>
      </c>
      <c r="F49" s="63">
        <v>28121.9</v>
      </c>
    </row>
    <row r="50" spans="1:6" ht="50.25" customHeight="1">
      <c r="A50" s="11" t="s">
        <v>184</v>
      </c>
      <c r="B50" s="6" t="s">
        <v>354</v>
      </c>
      <c r="C50" s="6" t="s">
        <v>364</v>
      </c>
      <c r="D50" s="8" t="s">
        <v>61</v>
      </c>
      <c r="E50" s="6"/>
      <c r="F50" s="63">
        <f>SUM(F51)</f>
        <v>237000</v>
      </c>
    </row>
    <row r="51" spans="1:6" ht="34.5" customHeight="1">
      <c r="A51" s="11" t="s">
        <v>296</v>
      </c>
      <c r="B51" s="6" t="s">
        <v>354</v>
      </c>
      <c r="C51" s="6" t="s">
        <v>364</v>
      </c>
      <c r="D51" s="8" t="s">
        <v>322</v>
      </c>
      <c r="E51" s="6"/>
      <c r="F51" s="63">
        <f>SUM(F53:F54)</f>
        <v>237000</v>
      </c>
    </row>
    <row r="52" spans="1:6" ht="39.75" customHeight="1">
      <c r="A52" s="11" t="s">
        <v>340</v>
      </c>
      <c r="B52" s="6" t="s">
        <v>354</v>
      </c>
      <c r="C52" s="6" t="s">
        <v>364</v>
      </c>
      <c r="D52" s="8" t="s">
        <v>297</v>
      </c>
      <c r="E52" s="6"/>
      <c r="F52" s="63">
        <v>237000</v>
      </c>
    </row>
    <row r="53" spans="1:6" ht="46.5" customHeight="1">
      <c r="A53" s="16" t="s">
        <v>45</v>
      </c>
      <c r="B53" s="6" t="s">
        <v>354</v>
      </c>
      <c r="C53" s="6" t="s">
        <v>364</v>
      </c>
      <c r="D53" s="8" t="s">
        <v>297</v>
      </c>
      <c r="E53" s="6" t="s">
        <v>357</v>
      </c>
      <c r="F53" s="63">
        <v>233300</v>
      </c>
    </row>
    <row r="54" spans="1:6" ht="18" customHeight="1">
      <c r="A54" s="56" t="s">
        <v>48</v>
      </c>
      <c r="B54" s="6" t="s">
        <v>354</v>
      </c>
      <c r="C54" s="6" t="s">
        <v>364</v>
      </c>
      <c r="D54" s="8" t="s">
        <v>297</v>
      </c>
      <c r="E54" s="6" t="s">
        <v>360</v>
      </c>
      <c r="F54" s="63">
        <v>3700</v>
      </c>
    </row>
    <row r="55" spans="1:6" ht="36" customHeight="1">
      <c r="A55" s="11" t="s">
        <v>258</v>
      </c>
      <c r="B55" s="6" t="s">
        <v>354</v>
      </c>
      <c r="C55" s="6" t="s">
        <v>364</v>
      </c>
      <c r="D55" s="8" t="s">
        <v>71</v>
      </c>
      <c r="E55" s="6"/>
      <c r="F55" s="63">
        <f>SUM(F56+F60)</f>
        <v>258921</v>
      </c>
    </row>
    <row r="56" spans="1:6" ht="32.25" customHeight="1">
      <c r="A56" s="65" t="s">
        <v>470</v>
      </c>
      <c r="B56" s="6" t="s">
        <v>354</v>
      </c>
      <c r="C56" s="6" t="s">
        <v>364</v>
      </c>
      <c r="D56" s="6" t="s">
        <v>317</v>
      </c>
      <c r="E56" s="6"/>
      <c r="F56" s="63">
        <f>SUM(F57)</f>
        <v>198921</v>
      </c>
    </row>
    <row r="57" spans="1:6" ht="18.75" customHeight="1">
      <c r="A57" s="65" t="s">
        <v>341</v>
      </c>
      <c r="B57" s="6" t="s">
        <v>354</v>
      </c>
      <c r="C57" s="6" t="s">
        <v>364</v>
      </c>
      <c r="D57" s="6" t="s">
        <v>294</v>
      </c>
      <c r="E57" s="6"/>
      <c r="F57" s="63">
        <v>198921</v>
      </c>
    </row>
    <row r="58" spans="1:6" ht="47.25" customHeight="1">
      <c r="A58" s="16" t="s">
        <v>45</v>
      </c>
      <c r="B58" s="6" t="s">
        <v>354</v>
      </c>
      <c r="C58" s="6" t="s">
        <v>364</v>
      </c>
      <c r="D58" s="6" t="s">
        <v>294</v>
      </c>
      <c r="E58" s="6" t="s">
        <v>357</v>
      </c>
      <c r="F58" s="63">
        <v>198193.21</v>
      </c>
    </row>
    <row r="59" spans="1:6" ht="18" customHeight="1">
      <c r="A59" s="56" t="s">
        <v>48</v>
      </c>
      <c r="B59" s="70" t="s">
        <v>354</v>
      </c>
      <c r="C59" s="70" t="s">
        <v>364</v>
      </c>
      <c r="D59" s="70" t="s">
        <v>294</v>
      </c>
      <c r="E59" s="70" t="s">
        <v>360</v>
      </c>
      <c r="F59" s="63">
        <v>727.79</v>
      </c>
    </row>
    <row r="60" spans="1:6" ht="47.25" customHeight="1">
      <c r="A60" s="16" t="s">
        <v>185</v>
      </c>
      <c r="B60" s="6" t="s">
        <v>354</v>
      </c>
      <c r="C60" s="6" t="s">
        <v>364</v>
      </c>
      <c r="D60" s="6" t="s">
        <v>295</v>
      </c>
      <c r="E60" s="6"/>
      <c r="F60" s="63">
        <f>SUM(F61)</f>
        <v>60000</v>
      </c>
    </row>
    <row r="61" spans="1:6" ht="18" customHeight="1">
      <c r="A61" s="56" t="s">
        <v>48</v>
      </c>
      <c r="B61" s="6" t="s">
        <v>354</v>
      </c>
      <c r="C61" s="6" t="s">
        <v>364</v>
      </c>
      <c r="D61" s="6" t="s">
        <v>295</v>
      </c>
      <c r="E61" s="6" t="s">
        <v>360</v>
      </c>
      <c r="F61" s="63">
        <v>60000</v>
      </c>
    </row>
    <row r="62" spans="1:6" ht="31.5">
      <c r="A62" s="49" t="s">
        <v>153</v>
      </c>
      <c r="B62" s="81" t="s">
        <v>354</v>
      </c>
      <c r="C62" s="54" t="s">
        <v>364</v>
      </c>
      <c r="D62" s="50" t="s">
        <v>54</v>
      </c>
      <c r="E62" s="6"/>
      <c r="F62" s="5">
        <f>SUM(F63)</f>
        <v>1422000</v>
      </c>
    </row>
    <row r="63" spans="1:6" ht="50.25" customHeight="1">
      <c r="A63" s="51" t="s">
        <v>155</v>
      </c>
      <c r="B63" s="81" t="s">
        <v>354</v>
      </c>
      <c r="C63" s="54" t="s">
        <v>364</v>
      </c>
      <c r="D63" s="8" t="s">
        <v>55</v>
      </c>
      <c r="E63" s="6"/>
      <c r="F63" s="5">
        <f>SUM(F64)</f>
        <v>1422000</v>
      </c>
    </row>
    <row r="64" spans="1:6" ht="34.5" customHeight="1">
      <c r="A64" s="9" t="s">
        <v>116</v>
      </c>
      <c r="B64" s="81" t="s">
        <v>354</v>
      </c>
      <c r="C64" s="54" t="s">
        <v>364</v>
      </c>
      <c r="D64" s="8" t="s">
        <v>115</v>
      </c>
      <c r="E64" s="6"/>
      <c r="F64" s="5">
        <f>SUM(F65:F66)</f>
        <v>1422000</v>
      </c>
    </row>
    <row r="65" spans="1:6" ht="50.25" customHeight="1">
      <c r="A65" s="16" t="s">
        <v>45</v>
      </c>
      <c r="B65" s="81" t="s">
        <v>354</v>
      </c>
      <c r="C65" s="54" t="s">
        <v>364</v>
      </c>
      <c r="D65" s="8" t="s">
        <v>115</v>
      </c>
      <c r="E65" s="6" t="s">
        <v>357</v>
      </c>
      <c r="F65" s="63">
        <v>1375629.9</v>
      </c>
    </row>
    <row r="66" spans="1:6" ht="19.5" customHeight="1">
      <c r="A66" s="56" t="s">
        <v>48</v>
      </c>
      <c r="B66" s="81" t="s">
        <v>354</v>
      </c>
      <c r="C66" s="54" t="s">
        <v>364</v>
      </c>
      <c r="D66" s="8" t="s">
        <v>115</v>
      </c>
      <c r="E66" s="6" t="s">
        <v>360</v>
      </c>
      <c r="F66" s="63">
        <v>46370.1</v>
      </c>
    </row>
    <row r="67" spans="1:6" ht="34.5" customHeight="1">
      <c r="A67" s="29" t="s">
        <v>3</v>
      </c>
      <c r="B67" s="31" t="s">
        <v>354</v>
      </c>
      <c r="C67" s="31" t="s">
        <v>2</v>
      </c>
      <c r="D67" s="31"/>
      <c r="E67" s="31"/>
      <c r="F67" s="64">
        <f>SUM(F68)</f>
        <v>374250.93</v>
      </c>
    </row>
    <row r="68" spans="1:6" ht="69" customHeight="1">
      <c r="A68" s="9" t="s">
        <v>186</v>
      </c>
      <c r="B68" s="6" t="s">
        <v>354</v>
      </c>
      <c r="C68" s="6" t="s">
        <v>2</v>
      </c>
      <c r="D68" s="6" t="s">
        <v>62</v>
      </c>
      <c r="E68" s="6"/>
      <c r="F68" s="63">
        <f>SUM(F69)</f>
        <v>374250.93</v>
      </c>
    </row>
    <row r="69" spans="1:6" ht="66" customHeight="1">
      <c r="A69" s="9" t="s">
        <v>187</v>
      </c>
      <c r="B69" s="6" t="s">
        <v>354</v>
      </c>
      <c r="C69" s="6" t="s">
        <v>2</v>
      </c>
      <c r="D69" s="6" t="s">
        <v>250</v>
      </c>
      <c r="E69" s="6"/>
      <c r="F69" s="63">
        <f>SUM(F70)</f>
        <v>374250.93</v>
      </c>
    </row>
    <row r="70" spans="1:6" ht="18" customHeight="1">
      <c r="A70" s="9" t="s">
        <v>44</v>
      </c>
      <c r="B70" s="6" t="s">
        <v>354</v>
      </c>
      <c r="C70" s="6" t="s">
        <v>2</v>
      </c>
      <c r="D70" s="6" t="s">
        <v>265</v>
      </c>
      <c r="E70" s="6"/>
      <c r="F70" s="63">
        <f>SUM(F71:F72)</f>
        <v>374250.93</v>
      </c>
    </row>
    <row r="71" spans="1:6" ht="47.25">
      <c r="A71" s="16" t="s">
        <v>45</v>
      </c>
      <c r="B71" s="6" t="s">
        <v>354</v>
      </c>
      <c r="C71" s="6" t="s">
        <v>2</v>
      </c>
      <c r="D71" s="6" t="s">
        <v>265</v>
      </c>
      <c r="E71" s="6" t="s">
        <v>357</v>
      </c>
      <c r="F71" s="63">
        <v>350620.93</v>
      </c>
    </row>
    <row r="72" spans="1:6" ht="15.75">
      <c r="A72" s="56" t="s">
        <v>48</v>
      </c>
      <c r="B72" s="6" t="s">
        <v>354</v>
      </c>
      <c r="C72" s="6" t="s">
        <v>2</v>
      </c>
      <c r="D72" s="6" t="s">
        <v>265</v>
      </c>
      <c r="E72" s="6" t="s">
        <v>360</v>
      </c>
      <c r="F72" s="63">
        <v>23630</v>
      </c>
    </row>
    <row r="73" spans="1:6" ht="15.75">
      <c r="A73" s="29" t="s">
        <v>366</v>
      </c>
      <c r="B73" s="31" t="s">
        <v>354</v>
      </c>
      <c r="C73" s="30">
        <v>11</v>
      </c>
      <c r="D73" s="30"/>
      <c r="E73" s="6"/>
      <c r="F73" s="64">
        <f>SUM(F74)</f>
        <v>873232.12</v>
      </c>
    </row>
    <row r="74" spans="1:6" ht="15.75">
      <c r="A74" s="11" t="s">
        <v>65</v>
      </c>
      <c r="B74" s="6" t="s">
        <v>354</v>
      </c>
      <c r="C74" s="8">
        <v>11</v>
      </c>
      <c r="D74" s="8" t="s">
        <v>64</v>
      </c>
      <c r="E74" s="6"/>
      <c r="F74" s="63">
        <f>SUM(F75)</f>
        <v>873232.12</v>
      </c>
    </row>
    <row r="75" spans="1:6" ht="24.75" customHeight="1">
      <c r="A75" s="47" t="s">
        <v>67</v>
      </c>
      <c r="B75" s="6" t="s">
        <v>354</v>
      </c>
      <c r="C75" s="8">
        <v>11</v>
      </c>
      <c r="D75" s="8" t="s">
        <v>66</v>
      </c>
      <c r="E75" s="6"/>
      <c r="F75" s="63">
        <f>SUM(F76)</f>
        <v>873232.12</v>
      </c>
    </row>
    <row r="76" spans="1:6" ht="22.5" customHeight="1">
      <c r="A76" s="9" t="s">
        <v>284</v>
      </c>
      <c r="B76" s="6" t="s">
        <v>354</v>
      </c>
      <c r="C76" s="8">
        <v>11</v>
      </c>
      <c r="D76" s="8" t="s">
        <v>133</v>
      </c>
      <c r="E76" s="6"/>
      <c r="F76" s="63">
        <f>SUM(F77)</f>
        <v>873232.12</v>
      </c>
    </row>
    <row r="77" spans="1:6" ht="18" customHeight="1">
      <c r="A77" s="9" t="s">
        <v>362</v>
      </c>
      <c r="B77" s="6" t="s">
        <v>354</v>
      </c>
      <c r="C77" s="8">
        <v>11</v>
      </c>
      <c r="D77" s="8" t="s">
        <v>133</v>
      </c>
      <c r="E77" s="6" t="s">
        <v>361</v>
      </c>
      <c r="F77" s="63">
        <v>873232.12</v>
      </c>
    </row>
    <row r="78" spans="1:6" ht="22.5" customHeight="1">
      <c r="A78" s="29" t="s">
        <v>367</v>
      </c>
      <c r="B78" s="31" t="s">
        <v>354</v>
      </c>
      <c r="C78" s="30">
        <v>13</v>
      </c>
      <c r="D78" s="30"/>
      <c r="E78" s="6"/>
      <c r="F78" s="64">
        <f>SUM(F79,F89,F94,F102,F107,F98,F83,F113)</f>
        <v>9340639.069999998</v>
      </c>
    </row>
    <row r="79" spans="1:6" ht="39" customHeight="1">
      <c r="A79" s="11" t="s">
        <v>153</v>
      </c>
      <c r="B79" s="6" t="s">
        <v>354</v>
      </c>
      <c r="C79" s="50">
        <v>13</v>
      </c>
      <c r="D79" s="50" t="s">
        <v>54</v>
      </c>
      <c r="E79" s="6"/>
      <c r="F79" s="63">
        <f>SUM(F80)</f>
        <v>80400</v>
      </c>
    </row>
    <row r="80" spans="1:6" ht="69" customHeight="1">
      <c r="A80" s="47" t="s">
        <v>155</v>
      </c>
      <c r="B80" s="6" t="s">
        <v>354</v>
      </c>
      <c r="C80" s="50">
        <v>13</v>
      </c>
      <c r="D80" s="50" t="s">
        <v>55</v>
      </c>
      <c r="E80" s="6"/>
      <c r="F80" s="63">
        <f>SUM(F81)</f>
        <v>80400</v>
      </c>
    </row>
    <row r="81" spans="1:6" ht="34.5" customHeight="1">
      <c r="A81" s="9" t="s">
        <v>69</v>
      </c>
      <c r="B81" s="6" t="s">
        <v>354</v>
      </c>
      <c r="C81" s="50">
        <v>13</v>
      </c>
      <c r="D81" s="50" t="s">
        <v>68</v>
      </c>
      <c r="E81" s="6"/>
      <c r="F81" s="63">
        <f>SUM(F82)</f>
        <v>80400</v>
      </c>
    </row>
    <row r="82" spans="1:6" ht="31.5">
      <c r="A82" s="56" t="s">
        <v>70</v>
      </c>
      <c r="B82" s="6" t="s">
        <v>354</v>
      </c>
      <c r="C82" s="50">
        <v>13</v>
      </c>
      <c r="D82" s="50" t="s">
        <v>68</v>
      </c>
      <c r="E82" s="6" t="s">
        <v>11</v>
      </c>
      <c r="F82" s="63">
        <v>80400</v>
      </c>
    </row>
    <row r="83" spans="1:6" ht="31.5">
      <c r="A83" s="11" t="s">
        <v>145</v>
      </c>
      <c r="B83" s="6" t="s">
        <v>354</v>
      </c>
      <c r="C83" s="50">
        <v>13</v>
      </c>
      <c r="D83" s="50" t="s">
        <v>63</v>
      </c>
      <c r="E83" s="6"/>
      <c r="F83" s="63">
        <f>SUM(F84+F87)</f>
        <v>1196681.89</v>
      </c>
    </row>
    <row r="84" spans="1:6" ht="31.5">
      <c r="A84" s="71" t="s">
        <v>298</v>
      </c>
      <c r="B84" s="6" t="s">
        <v>354</v>
      </c>
      <c r="C84" s="50">
        <v>13</v>
      </c>
      <c r="D84" s="50" t="s">
        <v>299</v>
      </c>
      <c r="E84" s="6"/>
      <c r="F84" s="63">
        <f>SUM(F85)</f>
        <v>197736.41</v>
      </c>
    </row>
    <row r="85" spans="1:6" ht="15.75">
      <c r="A85" s="56" t="s">
        <v>323</v>
      </c>
      <c r="B85" s="6" t="s">
        <v>354</v>
      </c>
      <c r="C85" s="50">
        <v>13</v>
      </c>
      <c r="D85" s="50" t="s">
        <v>299</v>
      </c>
      <c r="E85" s="6"/>
      <c r="F85" s="63">
        <f>SUM(F86)</f>
        <v>197736.41</v>
      </c>
    </row>
    <row r="86" spans="1:6" ht="15.75">
      <c r="A86" s="56" t="s">
        <v>48</v>
      </c>
      <c r="B86" s="6" t="s">
        <v>354</v>
      </c>
      <c r="C86" s="50">
        <v>13</v>
      </c>
      <c r="D86" s="50" t="s">
        <v>299</v>
      </c>
      <c r="E86" s="6" t="s">
        <v>360</v>
      </c>
      <c r="F86" s="63">
        <v>197736.41</v>
      </c>
    </row>
    <row r="87" spans="1:6" ht="34.5" customHeight="1">
      <c r="A87" s="56" t="s">
        <v>267</v>
      </c>
      <c r="B87" s="6" t="s">
        <v>354</v>
      </c>
      <c r="C87" s="50">
        <v>13</v>
      </c>
      <c r="D87" s="52" t="s">
        <v>325</v>
      </c>
      <c r="E87" s="6"/>
      <c r="F87" s="63">
        <f>SUM(F88)</f>
        <v>998945.48</v>
      </c>
    </row>
    <row r="88" spans="1:6" ht="22.5" customHeight="1">
      <c r="A88" s="56" t="s">
        <v>48</v>
      </c>
      <c r="B88" s="6" t="s">
        <v>354</v>
      </c>
      <c r="C88" s="50">
        <v>13</v>
      </c>
      <c r="D88" s="50" t="s">
        <v>300</v>
      </c>
      <c r="E88" s="6" t="s">
        <v>360</v>
      </c>
      <c r="F88" s="63">
        <v>998945.48</v>
      </c>
    </row>
    <row r="89" spans="1:6" ht="47.25" customHeight="1">
      <c r="A89" s="11" t="s">
        <v>253</v>
      </c>
      <c r="B89" s="6" t="s">
        <v>354</v>
      </c>
      <c r="C89" s="50">
        <v>13</v>
      </c>
      <c r="D89" s="50" t="s">
        <v>195</v>
      </c>
      <c r="E89" s="6"/>
      <c r="F89" s="63">
        <f>SUM(F91)</f>
        <v>889744</v>
      </c>
    </row>
    <row r="90" spans="1:6" ht="38.25" customHeight="1">
      <c r="A90" s="9" t="s">
        <v>301</v>
      </c>
      <c r="B90" s="6" t="s">
        <v>354</v>
      </c>
      <c r="C90" s="50">
        <v>13</v>
      </c>
      <c r="D90" s="50" t="s">
        <v>321</v>
      </c>
      <c r="E90" s="6"/>
      <c r="F90" s="63">
        <v>889774</v>
      </c>
    </row>
    <row r="91" spans="1:6" ht="36.75" customHeight="1">
      <c r="A91" s="9" t="s">
        <v>301</v>
      </c>
      <c r="B91" s="6" t="s">
        <v>354</v>
      </c>
      <c r="C91" s="50">
        <v>13</v>
      </c>
      <c r="D91" s="50" t="s">
        <v>302</v>
      </c>
      <c r="E91" s="6"/>
      <c r="F91" s="63">
        <f>SUM(F92:F93)</f>
        <v>889744</v>
      </c>
    </row>
    <row r="92" spans="1:6" ht="15.75" customHeight="1">
      <c r="A92" s="16" t="s">
        <v>45</v>
      </c>
      <c r="B92" s="6" t="s">
        <v>354</v>
      </c>
      <c r="C92" s="50">
        <v>13</v>
      </c>
      <c r="D92" s="50" t="s">
        <v>302</v>
      </c>
      <c r="E92" s="6" t="s">
        <v>357</v>
      </c>
      <c r="F92" s="63">
        <v>701981.68</v>
      </c>
    </row>
    <row r="93" spans="1:6" ht="15" customHeight="1">
      <c r="A93" s="56" t="s">
        <v>48</v>
      </c>
      <c r="B93" s="6" t="s">
        <v>354</v>
      </c>
      <c r="C93" s="50">
        <v>13</v>
      </c>
      <c r="D93" s="50" t="s">
        <v>302</v>
      </c>
      <c r="E93" s="6" t="s">
        <v>360</v>
      </c>
      <c r="F93" s="63">
        <v>187762.32</v>
      </c>
    </row>
    <row r="94" spans="1:6" ht="46.5" customHeight="1">
      <c r="A94" s="9" t="s">
        <v>268</v>
      </c>
      <c r="B94" s="6" t="s">
        <v>354</v>
      </c>
      <c r="C94" s="8">
        <v>13</v>
      </c>
      <c r="D94" s="8" t="s">
        <v>78</v>
      </c>
      <c r="E94" s="6"/>
      <c r="F94" s="63">
        <f>SUM(F96)</f>
        <v>65450</v>
      </c>
    </row>
    <row r="95" spans="1:6" ht="77.25" customHeight="1">
      <c r="A95" s="9" t="s">
        <v>269</v>
      </c>
      <c r="B95" s="6" t="s">
        <v>354</v>
      </c>
      <c r="C95" s="8">
        <v>13</v>
      </c>
      <c r="D95" s="8" t="s">
        <v>270</v>
      </c>
      <c r="E95" s="6"/>
      <c r="F95" s="63">
        <f>SUM(F96)</f>
        <v>65450</v>
      </c>
    </row>
    <row r="96" spans="1:6" ht="31.5">
      <c r="A96" s="11" t="s">
        <v>188</v>
      </c>
      <c r="B96" s="6" t="s">
        <v>354</v>
      </c>
      <c r="C96" s="8">
        <v>13</v>
      </c>
      <c r="D96" s="8" t="s">
        <v>271</v>
      </c>
      <c r="E96" s="6"/>
      <c r="F96" s="63">
        <f>SUM(F97)</f>
        <v>65450</v>
      </c>
    </row>
    <row r="97" spans="1:6" ht="21.75" customHeight="1">
      <c r="A97" s="56" t="s">
        <v>48</v>
      </c>
      <c r="B97" s="6" t="s">
        <v>354</v>
      </c>
      <c r="C97" s="8">
        <v>13</v>
      </c>
      <c r="D97" s="8" t="s">
        <v>271</v>
      </c>
      <c r="E97" s="6" t="s">
        <v>360</v>
      </c>
      <c r="F97" s="63">
        <v>65450</v>
      </c>
    </row>
    <row r="98" spans="1:6" ht="34.5" customHeight="1">
      <c r="A98" s="71" t="s">
        <v>471</v>
      </c>
      <c r="B98" s="6" t="s">
        <v>354</v>
      </c>
      <c r="C98" s="8">
        <v>13</v>
      </c>
      <c r="D98" s="8" t="s">
        <v>189</v>
      </c>
      <c r="E98" s="6"/>
      <c r="F98" s="63">
        <f>SUM(F101)</f>
        <v>70461.31</v>
      </c>
    </row>
    <row r="99" spans="1:6" ht="34.5" customHeight="1">
      <c r="A99" s="9" t="s">
        <v>312</v>
      </c>
      <c r="B99" s="70" t="s">
        <v>354</v>
      </c>
      <c r="C99" s="8">
        <v>13</v>
      </c>
      <c r="D99" s="69" t="s">
        <v>319</v>
      </c>
      <c r="E99" s="6"/>
      <c r="F99" s="63">
        <f>SUM(F100)</f>
        <v>70461.31</v>
      </c>
    </row>
    <row r="100" spans="1:6" ht="18" customHeight="1">
      <c r="A100" s="82" t="s">
        <v>76</v>
      </c>
      <c r="B100" s="6" t="s">
        <v>354</v>
      </c>
      <c r="C100" s="8">
        <v>13</v>
      </c>
      <c r="D100" s="8" t="s">
        <v>313</v>
      </c>
      <c r="E100" s="6"/>
      <c r="F100" s="63">
        <f>SUM(F101)</f>
        <v>70461.31</v>
      </c>
    </row>
    <row r="101" spans="1:6" ht="45.75" customHeight="1">
      <c r="A101" s="16" t="s">
        <v>45</v>
      </c>
      <c r="B101" s="6" t="s">
        <v>354</v>
      </c>
      <c r="C101" s="8">
        <v>13</v>
      </c>
      <c r="D101" s="8" t="s">
        <v>313</v>
      </c>
      <c r="E101" s="6" t="s">
        <v>357</v>
      </c>
      <c r="F101" s="63">
        <v>70461.31</v>
      </c>
    </row>
    <row r="102" spans="1:6" ht="25.5" customHeight="1">
      <c r="A102" s="11" t="s">
        <v>368</v>
      </c>
      <c r="B102" s="6" t="s">
        <v>354</v>
      </c>
      <c r="C102" s="8">
        <v>13</v>
      </c>
      <c r="D102" s="8" t="s">
        <v>72</v>
      </c>
      <c r="E102" s="6"/>
      <c r="F102" s="63">
        <f>SUM(F103)</f>
        <v>257778.94</v>
      </c>
    </row>
    <row r="103" spans="1:6" ht="23.25" customHeight="1">
      <c r="A103" s="11" t="s">
        <v>190</v>
      </c>
      <c r="B103" s="6" t="s">
        <v>354</v>
      </c>
      <c r="C103" s="8">
        <v>13</v>
      </c>
      <c r="D103" s="8" t="s">
        <v>73</v>
      </c>
      <c r="E103" s="6"/>
      <c r="F103" s="63">
        <f>SUM(F104)</f>
        <v>257778.94</v>
      </c>
    </row>
    <row r="104" spans="1:6" ht="17.25" customHeight="1">
      <c r="A104" s="9" t="s">
        <v>283</v>
      </c>
      <c r="B104" s="6" t="s">
        <v>354</v>
      </c>
      <c r="C104" s="8">
        <v>13</v>
      </c>
      <c r="D104" s="8" t="s">
        <v>134</v>
      </c>
      <c r="E104" s="6"/>
      <c r="F104" s="63">
        <f>SUM(F105:F106)</f>
        <v>257778.94</v>
      </c>
    </row>
    <row r="105" spans="1:6" ht="18.75" customHeight="1">
      <c r="A105" s="56" t="s">
        <v>48</v>
      </c>
      <c r="B105" s="6" t="s">
        <v>354</v>
      </c>
      <c r="C105" s="8">
        <v>13</v>
      </c>
      <c r="D105" s="8" t="s">
        <v>134</v>
      </c>
      <c r="E105" s="6" t="s">
        <v>360</v>
      </c>
      <c r="F105" s="63">
        <v>179316.44</v>
      </c>
    </row>
    <row r="106" spans="1:6" ht="18.75" customHeight="1">
      <c r="A106" s="71" t="s">
        <v>362</v>
      </c>
      <c r="B106" s="70" t="s">
        <v>354</v>
      </c>
      <c r="C106" s="8">
        <v>13</v>
      </c>
      <c r="D106" s="69" t="s">
        <v>134</v>
      </c>
      <c r="E106" s="70" t="s">
        <v>361</v>
      </c>
      <c r="F106" s="63">
        <v>78462.5</v>
      </c>
    </row>
    <row r="107" spans="1:6" ht="33" customHeight="1">
      <c r="A107" s="9" t="s">
        <v>191</v>
      </c>
      <c r="B107" s="6" t="s">
        <v>354</v>
      </c>
      <c r="C107" s="8">
        <v>13</v>
      </c>
      <c r="D107" s="8" t="s">
        <v>74</v>
      </c>
      <c r="E107" s="6"/>
      <c r="F107" s="63">
        <f>SUM(F108)</f>
        <v>6710122.93</v>
      </c>
    </row>
    <row r="108" spans="1:6" ht="33.75" customHeight="1">
      <c r="A108" s="11" t="s">
        <v>192</v>
      </c>
      <c r="B108" s="6" t="s">
        <v>354</v>
      </c>
      <c r="C108" s="8">
        <v>13</v>
      </c>
      <c r="D108" s="8" t="s">
        <v>75</v>
      </c>
      <c r="E108" s="6"/>
      <c r="F108" s="63">
        <f>SUM(F109)</f>
        <v>6710122.93</v>
      </c>
    </row>
    <row r="109" spans="1:6" ht="15.75">
      <c r="A109" s="67" t="s">
        <v>76</v>
      </c>
      <c r="B109" s="6" t="s">
        <v>354</v>
      </c>
      <c r="C109" s="8">
        <v>13</v>
      </c>
      <c r="D109" s="8" t="s">
        <v>127</v>
      </c>
      <c r="E109" s="6"/>
      <c r="F109" s="63">
        <f>SUM(F110:F112)</f>
        <v>6710122.93</v>
      </c>
    </row>
    <row r="110" spans="1:6" ht="47.25">
      <c r="A110" s="16" t="s">
        <v>45</v>
      </c>
      <c r="B110" s="6" t="s">
        <v>354</v>
      </c>
      <c r="C110" s="8">
        <v>13</v>
      </c>
      <c r="D110" s="8" t="s">
        <v>127</v>
      </c>
      <c r="E110" s="6" t="s">
        <v>357</v>
      </c>
      <c r="F110" s="63">
        <v>4231945.41</v>
      </c>
    </row>
    <row r="111" spans="1:6" ht="16.5" customHeight="1">
      <c r="A111" s="56" t="s">
        <v>48</v>
      </c>
      <c r="B111" s="6" t="s">
        <v>354</v>
      </c>
      <c r="C111" s="8">
        <v>13</v>
      </c>
      <c r="D111" s="8" t="s">
        <v>127</v>
      </c>
      <c r="E111" s="6" t="s">
        <v>360</v>
      </c>
      <c r="F111" s="63">
        <v>2339693.61</v>
      </c>
    </row>
    <row r="112" spans="1:6" ht="15.75">
      <c r="A112" s="67" t="s">
        <v>362</v>
      </c>
      <c r="B112" s="6" t="s">
        <v>354</v>
      </c>
      <c r="C112" s="8">
        <v>13</v>
      </c>
      <c r="D112" s="8" t="s">
        <v>127</v>
      </c>
      <c r="E112" s="6" t="s">
        <v>361</v>
      </c>
      <c r="F112" s="63">
        <v>138483.91</v>
      </c>
    </row>
    <row r="113" spans="1:6" ht="15.75">
      <c r="A113" s="66" t="s">
        <v>67</v>
      </c>
      <c r="B113" s="70" t="s">
        <v>354</v>
      </c>
      <c r="C113" s="8">
        <v>13</v>
      </c>
      <c r="D113" s="69" t="s">
        <v>64</v>
      </c>
      <c r="E113" s="6"/>
      <c r="F113" s="63">
        <f>SUM(F115)</f>
        <v>70000</v>
      </c>
    </row>
    <row r="114" spans="1:6" ht="15.75">
      <c r="A114" s="66" t="s">
        <v>366</v>
      </c>
      <c r="B114" s="70" t="s">
        <v>354</v>
      </c>
      <c r="C114" s="8">
        <v>13</v>
      </c>
      <c r="D114" s="69" t="s">
        <v>66</v>
      </c>
      <c r="E114" s="6"/>
      <c r="F114" s="63">
        <f>SUM(F116)</f>
        <v>70000</v>
      </c>
    </row>
    <row r="115" spans="1:6" ht="15.75">
      <c r="A115" s="67" t="s">
        <v>469</v>
      </c>
      <c r="B115" s="70" t="s">
        <v>354</v>
      </c>
      <c r="C115" s="8">
        <v>13</v>
      </c>
      <c r="D115" s="69" t="s">
        <v>468</v>
      </c>
      <c r="E115" s="6"/>
      <c r="F115" s="63">
        <f>SUM(F116)</f>
        <v>70000</v>
      </c>
    </row>
    <row r="116" spans="1:6" ht="15.75">
      <c r="A116" s="67" t="s">
        <v>384</v>
      </c>
      <c r="B116" s="70" t="s">
        <v>354</v>
      </c>
      <c r="C116" s="8">
        <v>13</v>
      </c>
      <c r="D116" s="69" t="s">
        <v>468</v>
      </c>
      <c r="E116" s="70" t="s">
        <v>383</v>
      </c>
      <c r="F116" s="63">
        <v>70000</v>
      </c>
    </row>
    <row r="117" spans="1:6" ht="31.5">
      <c r="A117" s="29" t="s">
        <v>8</v>
      </c>
      <c r="B117" s="31" t="s">
        <v>359</v>
      </c>
      <c r="C117" s="30"/>
      <c r="D117" s="30"/>
      <c r="E117" s="6"/>
      <c r="F117" s="64">
        <f>SUM(F118)</f>
        <v>1194510.73</v>
      </c>
    </row>
    <row r="118" spans="1:6" ht="30" customHeight="1">
      <c r="A118" s="29" t="s">
        <v>9</v>
      </c>
      <c r="B118" s="31" t="s">
        <v>359</v>
      </c>
      <c r="C118" s="34" t="s">
        <v>376</v>
      </c>
      <c r="D118" s="30"/>
      <c r="E118" s="6"/>
      <c r="F118" s="64">
        <f>SUM(F119)</f>
        <v>1194510.73</v>
      </c>
    </row>
    <row r="119" spans="1:6" ht="38.25" customHeight="1">
      <c r="A119" s="11" t="s">
        <v>246</v>
      </c>
      <c r="B119" s="6" t="s">
        <v>359</v>
      </c>
      <c r="C119" s="12" t="s">
        <v>376</v>
      </c>
      <c r="D119" s="8" t="s">
        <v>77</v>
      </c>
      <c r="E119" s="6"/>
      <c r="F119" s="63">
        <f>SUM(F120)</f>
        <v>1194510.73</v>
      </c>
    </row>
    <row r="120" spans="1:6" ht="33" customHeight="1">
      <c r="A120" s="9" t="s">
        <v>303</v>
      </c>
      <c r="B120" s="6" t="s">
        <v>359</v>
      </c>
      <c r="C120" s="12" t="s">
        <v>376</v>
      </c>
      <c r="D120" s="8" t="s">
        <v>304</v>
      </c>
      <c r="E120" s="6"/>
      <c r="F120" s="63">
        <f>SUM(F121:F121)</f>
        <v>1194510.73</v>
      </c>
    </row>
    <row r="121" spans="1:6" ht="47.25">
      <c r="A121" s="16" t="s">
        <v>45</v>
      </c>
      <c r="B121" s="6" t="s">
        <v>359</v>
      </c>
      <c r="C121" s="12" t="s">
        <v>376</v>
      </c>
      <c r="D121" s="8" t="s">
        <v>304</v>
      </c>
      <c r="E121" s="6" t="s">
        <v>357</v>
      </c>
      <c r="F121" s="63">
        <v>1194510.73</v>
      </c>
    </row>
    <row r="122" spans="1:6" ht="20.25" customHeight="1">
      <c r="A122" s="29" t="s">
        <v>369</v>
      </c>
      <c r="B122" s="31" t="s">
        <v>364</v>
      </c>
      <c r="C122" s="30"/>
      <c r="D122" s="30"/>
      <c r="E122" s="6"/>
      <c r="F122" s="64">
        <f>SUM(F123)</f>
        <v>50969396.7</v>
      </c>
    </row>
    <row r="123" spans="1:6" ht="18.75" customHeight="1">
      <c r="A123" s="29" t="s">
        <v>193</v>
      </c>
      <c r="B123" s="31" t="s">
        <v>364</v>
      </c>
      <c r="C123" s="34" t="s">
        <v>376</v>
      </c>
      <c r="D123" s="30"/>
      <c r="E123" s="6"/>
      <c r="F123" s="64">
        <f>SUM(F124)</f>
        <v>50969396.7</v>
      </c>
    </row>
    <row r="124" spans="1:6" ht="54.75" customHeight="1">
      <c r="A124" s="29" t="s">
        <v>194</v>
      </c>
      <c r="B124" s="31" t="s">
        <v>364</v>
      </c>
      <c r="C124" s="34" t="s">
        <v>376</v>
      </c>
      <c r="D124" s="30" t="s">
        <v>245</v>
      </c>
      <c r="E124" s="6"/>
      <c r="F124" s="64">
        <f>SUM(F125)</f>
        <v>50969396.7</v>
      </c>
    </row>
    <row r="125" spans="1:6" ht="39" customHeight="1">
      <c r="A125" s="79" t="s">
        <v>305</v>
      </c>
      <c r="B125" s="76" t="s">
        <v>364</v>
      </c>
      <c r="C125" s="77" t="s">
        <v>376</v>
      </c>
      <c r="D125" s="78" t="s">
        <v>320</v>
      </c>
      <c r="E125" s="6"/>
      <c r="F125" s="64">
        <f>SUM(F126+F128)</f>
        <v>50969396.7</v>
      </c>
    </row>
    <row r="126" spans="1:6" ht="38.25" customHeight="1">
      <c r="A126" s="29" t="s">
        <v>335</v>
      </c>
      <c r="B126" s="31" t="s">
        <v>364</v>
      </c>
      <c r="C126" s="34" t="s">
        <v>376</v>
      </c>
      <c r="D126" s="30" t="s">
        <v>336</v>
      </c>
      <c r="E126" s="6"/>
      <c r="F126" s="64">
        <v>47817285</v>
      </c>
    </row>
    <row r="127" spans="1:6" ht="15.75" customHeight="1">
      <c r="A127" s="71" t="s">
        <v>159</v>
      </c>
      <c r="B127" s="31" t="s">
        <v>364</v>
      </c>
      <c r="C127" s="34" t="s">
        <v>376</v>
      </c>
      <c r="D127" s="30" t="s">
        <v>336</v>
      </c>
      <c r="E127" s="70" t="s">
        <v>324</v>
      </c>
      <c r="F127" s="64">
        <v>47817285</v>
      </c>
    </row>
    <row r="128" spans="1:6" ht="36.75" customHeight="1">
      <c r="A128" s="29" t="s">
        <v>305</v>
      </c>
      <c r="B128" s="31" t="s">
        <v>364</v>
      </c>
      <c r="C128" s="34" t="s">
        <v>376</v>
      </c>
      <c r="D128" s="30" t="s">
        <v>306</v>
      </c>
      <c r="E128" s="6"/>
      <c r="F128" s="64">
        <f>SUM(F129)</f>
        <v>3152111.7</v>
      </c>
    </row>
    <row r="129" spans="1:6" ht="15.75">
      <c r="A129" s="71" t="s">
        <v>159</v>
      </c>
      <c r="B129" s="31" t="s">
        <v>364</v>
      </c>
      <c r="C129" s="34" t="s">
        <v>376</v>
      </c>
      <c r="D129" s="30" t="s">
        <v>306</v>
      </c>
      <c r="E129" s="70" t="s">
        <v>324</v>
      </c>
      <c r="F129" s="64">
        <v>3152111.7</v>
      </c>
    </row>
    <row r="130" spans="1:6" ht="18" customHeight="1">
      <c r="A130" s="29" t="s">
        <v>370</v>
      </c>
      <c r="B130" s="31" t="s">
        <v>372</v>
      </c>
      <c r="C130" s="30"/>
      <c r="D130" s="30"/>
      <c r="E130" s="6"/>
      <c r="F130" s="64">
        <f>SUM(F131,F159,F196,F207)</f>
        <v>290002373.34000003</v>
      </c>
    </row>
    <row r="131" spans="1:6" ht="18" customHeight="1">
      <c r="A131" s="29" t="s">
        <v>371</v>
      </c>
      <c r="B131" s="31" t="s">
        <v>372</v>
      </c>
      <c r="C131" s="31" t="s">
        <v>354</v>
      </c>
      <c r="D131" s="30"/>
      <c r="E131" s="6"/>
      <c r="F131" s="64">
        <f>SUM(F132,F155)</f>
        <v>55698266.050000004</v>
      </c>
    </row>
    <row r="132" spans="1:6" ht="38.25" customHeight="1">
      <c r="A132" s="9" t="s">
        <v>196</v>
      </c>
      <c r="B132" s="6" t="s">
        <v>372</v>
      </c>
      <c r="C132" s="6" t="s">
        <v>354</v>
      </c>
      <c r="D132" s="8" t="s">
        <v>80</v>
      </c>
      <c r="E132" s="6"/>
      <c r="F132" s="63">
        <f>SUM(F133)</f>
        <v>55698266.050000004</v>
      </c>
    </row>
    <row r="133" spans="1:6" ht="49.5" customHeight="1">
      <c r="A133" s="9" t="s">
        <v>197</v>
      </c>
      <c r="B133" s="6" t="s">
        <v>372</v>
      </c>
      <c r="C133" s="6" t="s">
        <v>354</v>
      </c>
      <c r="D133" s="8" t="s">
        <v>81</v>
      </c>
      <c r="E133" s="6"/>
      <c r="F133" s="63">
        <f>SUM(F138+F144+F142+F136+F134+F149+F152)</f>
        <v>55698266.050000004</v>
      </c>
    </row>
    <row r="134" spans="1:6" ht="33" customHeight="1">
      <c r="A134" s="67" t="s">
        <v>163</v>
      </c>
      <c r="B134" s="70" t="s">
        <v>372</v>
      </c>
      <c r="C134" s="70" t="s">
        <v>354</v>
      </c>
      <c r="D134" s="69" t="s">
        <v>461</v>
      </c>
      <c r="E134" s="6"/>
      <c r="F134" s="63">
        <f>SUM(F135)</f>
        <v>7641969.07</v>
      </c>
    </row>
    <row r="135" spans="1:6" ht="15" customHeight="1">
      <c r="A135" s="9" t="s">
        <v>159</v>
      </c>
      <c r="B135" s="70" t="s">
        <v>372</v>
      </c>
      <c r="C135" s="70" t="s">
        <v>354</v>
      </c>
      <c r="D135" s="69" t="s">
        <v>461</v>
      </c>
      <c r="E135" s="70" t="s">
        <v>324</v>
      </c>
      <c r="F135" s="63">
        <v>7641969.07</v>
      </c>
    </row>
    <row r="136" spans="1:6" ht="30.75" customHeight="1">
      <c r="A136" s="9" t="s">
        <v>183</v>
      </c>
      <c r="B136" s="70" t="s">
        <v>372</v>
      </c>
      <c r="C136" s="70" t="s">
        <v>354</v>
      </c>
      <c r="D136" s="69" t="s">
        <v>182</v>
      </c>
      <c r="E136" s="6"/>
      <c r="F136" s="63">
        <f>SUM(F137)</f>
        <v>5525000</v>
      </c>
    </row>
    <row r="137" spans="1:6" ht="33.75" customHeight="1">
      <c r="A137" s="56" t="s">
        <v>70</v>
      </c>
      <c r="B137" s="70" t="s">
        <v>372</v>
      </c>
      <c r="C137" s="70" t="s">
        <v>354</v>
      </c>
      <c r="D137" s="69" t="s">
        <v>182</v>
      </c>
      <c r="E137" s="70" t="s">
        <v>11</v>
      </c>
      <c r="F137" s="63">
        <v>5525000</v>
      </c>
    </row>
    <row r="138" spans="1:6" ht="18" customHeight="1">
      <c r="A138" s="9" t="s">
        <v>83</v>
      </c>
      <c r="B138" s="6" t="s">
        <v>372</v>
      </c>
      <c r="C138" s="6" t="s">
        <v>354</v>
      </c>
      <c r="D138" s="8" t="s">
        <v>82</v>
      </c>
      <c r="E138" s="6"/>
      <c r="F138" s="63">
        <f>SUM(F141+F140+F139)</f>
        <v>23898100</v>
      </c>
    </row>
    <row r="139" spans="1:6" ht="47.25">
      <c r="A139" s="16" t="s">
        <v>45</v>
      </c>
      <c r="B139" s="6" t="s">
        <v>372</v>
      </c>
      <c r="C139" s="6" t="s">
        <v>354</v>
      </c>
      <c r="D139" s="8" t="s">
        <v>82</v>
      </c>
      <c r="E139" s="6" t="s">
        <v>357</v>
      </c>
      <c r="F139" s="63">
        <v>12883475.62</v>
      </c>
    </row>
    <row r="140" spans="1:6" ht="19.5" customHeight="1">
      <c r="A140" s="56" t="s">
        <v>48</v>
      </c>
      <c r="B140" s="6" t="s">
        <v>372</v>
      </c>
      <c r="C140" s="6" t="s">
        <v>354</v>
      </c>
      <c r="D140" s="8" t="s">
        <v>82</v>
      </c>
      <c r="E140" s="6" t="s">
        <v>360</v>
      </c>
      <c r="F140" s="63">
        <v>83594</v>
      </c>
    </row>
    <row r="141" spans="1:6" ht="30" customHeight="1">
      <c r="A141" s="56" t="s">
        <v>70</v>
      </c>
      <c r="B141" s="6" t="s">
        <v>372</v>
      </c>
      <c r="C141" s="6" t="s">
        <v>354</v>
      </c>
      <c r="D141" s="8" t="s">
        <v>198</v>
      </c>
      <c r="E141" s="6" t="s">
        <v>11</v>
      </c>
      <c r="F141" s="63">
        <v>10931030.38</v>
      </c>
    </row>
    <row r="142" spans="1:6" ht="30" customHeight="1">
      <c r="A142" s="71" t="s">
        <v>162</v>
      </c>
      <c r="B142" s="70" t="s">
        <v>372</v>
      </c>
      <c r="C142" s="70" t="s">
        <v>354</v>
      </c>
      <c r="D142" s="69" t="s">
        <v>161</v>
      </c>
      <c r="E142" s="6"/>
      <c r="F142" s="63">
        <f>SUM(F143)</f>
        <v>5321</v>
      </c>
    </row>
    <row r="143" spans="1:6" ht="49.5" customHeight="1">
      <c r="A143" s="16" t="s">
        <v>45</v>
      </c>
      <c r="B143" s="70" t="s">
        <v>372</v>
      </c>
      <c r="C143" s="70" t="s">
        <v>354</v>
      </c>
      <c r="D143" s="69" t="s">
        <v>161</v>
      </c>
      <c r="E143" s="70" t="s">
        <v>357</v>
      </c>
      <c r="F143" s="63">
        <v>5321</v>
      </c>
    </row>
    <row r="144" spans="1:6" ht="21" customHeight="1">
      <c r="A144" s="9" t="s">
        <v>76</v>
      </c>
      <c r="B144" s="6" t="s">
        <v>372</v>
      </c>
      <c r="C144" s="6" t="s">
        <v>354</v>
      </c>
      <c r="D144" s="8" t="s">
        <v>128</v>
      </c>
      <c r="E144" s="6"/>
      <c r="F144" s="63">
        <f>SUM(F145+F146+F147+F148)</f>
        <v>14718460.38</v>
      </c>
    </row>
    <row r="145" spans="1:6" ht="48" customHeight="1">
      <c r="A145" s="16" t="s">
        <v>45</v>
      </c>
      <c r="B145" s="6" t="s">
        <v>372</v>
      </c>
      <c r="C145" s="6" t="s">
        <v>354</v>
      </c>
      <c r="D145" s="8" t="s">
        <v>128</v>
      </c>
      <c r="E145" s="6" t="s">
        <v>357</v>
      </c>
      <c r="F145" s="63">
        <v>4783675.96</v>
      </c>
    </row>
    <row r="146" spans="1:6" ht="16.5" customHeight="1">
      <c r="A146" s="56" t="s">
        <v>48</v>
      </c>
      <c r="B146" s="6" t="s">
        <v>372</v>
      </c>
      <c r="C146" s="6" t="s">
        <v>354</v>
      </c>
      <c r="D146" s="8" t="s">
        <v>128</v>
      </c>
      <c r="E146" s="6" t="s">
        <v>360</v>
      </c>
      <c r="F146" s="63">
        <v>5295937.63</v>
      </c>
    </row>
    <row r="147" spans="1:6" ht="32.25" customHeight="1">
      <c r="A147" s="56" t="s">
        <v>70</v>
      </c>
      <c r="B147" s="6" t="s">
        <v>372</v>
      </c>
      <c r="C147" s="6" t="s">
        <v>354</v>
      </c>
      <c r="D147" s="8" t="s">
        <v>128</v>
      </c>
      <c r="E147" s="6" t="s">
        <v>11</v>
      </c>
      <c r="F147" s="63">
        <v>4432850.71</v>
      </c>
    </row>
    <row r="148" spans="1:6" ht="18" customHeight="1">
      <c r="A148" s="9" t="s">
        <v>362</v>
      </c>
      <c r="B148" s="6" t="s">
        <v>372</v>
      </c>
      <c r="C148" s="6" t="s">
        <v>354</v>
      </c>
      <c r="D148" s="8" t="s">
        <v>128</v>
      </c>
      <c r="E148" s="6" t="s">
        <v>361</v>
      </c>
      <c r="F148" s="63">
        <v>205996.08</v>
      </c>
    </row>
    <row r="149" spans="1:6" ht="36" customHeight="1">
      <c r="A149" s="9" t="s">
        <v>281</v>
      </c>
      <c r="B149" s="6" t="s">
        <v>372</v>
      </c>
      <c r="C149" s="6" t="s">
        <v>354</v>
      </c>
      <c r="D149" s="8" t="s">
        <v>135</v>
      </c>
      <c r="E149" s="6"/>
      <c r="F149" s="107">
        <f>SUM(F151+F150)</f>
        <v>65476</v>
      </c>
    </row>
    <row r="150" spans="1:6" ht="48" customHeight="1">
      <c r="A150" s="16" t="s">
        <v>45</v>
      </c>
      <c r="B150" s="6" t="s">
        <v>372</v>
      </c>
      <c r="C150" s="6" t="s">
        <v>354</v>
      </c>
      <c r="D150" s="8" t="s">
        <v>135</v>
      </c>
      <c r="E150" s="6" t="s">
        <v>357</v>
      </c>
      <c r="F150" s="63">
        <v>20200</v>
      </c>
    </row>
    <row r="151" spans="1:6" ht="18.75" customHeight="1">
      <c r="A151" s="16" t="s">
        <v>384</v>
      </c>
      <c r="B151" s="70" t="s">
        <v>372</v>
      </c>
      <c r="C151" s="70" t="s">
        <v>354</v>
      </c>
      <c r="D151" s="69" t="s">
        <v>475</v>
      </c>
      <c r="E151" s="70" t="s">
        <v>383</v>
      </c>
      <c r="F151" s="63">
        <v>45276</v>
      </c>
    </row>
    <row r="152" spans="1:6" ht="37.5" customHeight="1">
      <c r="A152" s="16" t="s">
        <v>199</v>
      </c>
      <c r="B152" s="6" t="s">
        <v>372</v>
      </c>
      <c r="C152" s="6" t="s">
        <v>354</v>
      </c>
      <c r="D152" s="8" t="s">
        <v>200</v>
      </c>
      <c r="E152" s="6"/>
      <c r="F152" s="63">
        <f>SUM(F153:F154)</f>
        <v>3843939.6</v>
      </c>
    </row>
    <row r="153" spans="1:6" ht="16.5" customHeight="1">
      <c r="A153" s="71" t="s">
        <v>159</v>
      </c>
      <c r="B153" s="6" t="s">
        <v>372</v>
      </c>
      <c r="C153" s="6" t="s">
        <v>354</v>
      </c>
      <c r="D153" s="8" t="s">
        <v>333</v>
      </c>
      <c r="E153" s="6" t="s">
        <v>324</v>
      </c>
      <c r="F153" s="63">
        <v>806000</v>
      </c>
    </row>
    <row r="154" spans="1:6" ht="30.75" customHeight="1">
      <c r="A154" s="56" t="s">
        <v>70</v>
      </c>
      <c r="B154" s="6" t="s">
        <v>372</v>
      </c>
      <c r="C154" s="6" t="s">
        <v>354</v>
      </c>
      <c r="D154" s="8" t="s">
        <v>200</v>
      </c>
      <c r="E154" s="6" t="s">
        <v>11</v>
      </c>
      <c r="F154" s="63">
        <v>3037939.6</v>
      </c>
    </row>
    <row r="155" spans="1:6" ht="49.5" customHeight="1">
      <c r="A155" s="67" t="s">
        <v>472</v>
      </c>
      <c r="B155" s="6" t="s">
        <v>372</v>
      </c>
      <c r="C155" s="6" t="s">
        <v>354</v>
      </c>
      <c r="D155" s="8" t="s">
        <v>141</v>
      </c>
      <c r="E155" s="6"/>
      <c r="F155" s="63">
        <f>SUM(F157)</f>
        <v>0</v>
      </c>
    </row>
    <row r="156" spans="1:6" ht="36.75" customHeight="1">
      <c r="A156" s="67" t="s">
        <v>473</v>
      </c>
      <c r="B156" s="70" t="s">
        <v>372</v>
      </c>
      <c r="C156" s="70" t="s">
        <v>354</v>
      </c>
      <c r="D156" s="69" t="s">
        <v>318</v>
      </c>
      <c r="E156" s="6"/>
      <c r="F156" s="63">
        <f>SUM(F157)</f>
        <v>0</v>
      </c>
    </row>
    <row r="157" spans="1:6" ht="24.75" customHeight="1">
      <c r="A157" s="67" t="s">
        <v>474</v>
      </c>
      <c r="B157" s="6" t="s">
        <v>372</v>
      </c>
      <c r="C157" s="6" t="s">
        <v>354</v>
      </c>
      <c r="D157" s="8" t="s">
        <v>311</v>
      </c>
      <c r="E157" s="6"/>
      <c r="F157" s="63">
        <f>SUM(F158)</f>
        <v>0</v>
      </c>
    </row>
    <row r="158" spans="1:6" ht="15" customHeight="1">
      <c r="A158" s="56" t="s">
        <v>48</v>
      </c>
      <c r="B158" s="6" t="s">
        <v>372</v>
      </c>
      <c r="C158" s="6" t="s">
        <v>354</v>
      </c>
      <c r="D158" s="8" t="s">
        <v>311</v>
      </c>
      <c r="E158" s="6" t="s">
        <v>360</v>
      </c>
      <c r="F158" s="63">
        <v>0</v>
      </c>
    </row>
    <row r="159" spans="1:6" ht="23.25" customHeight="1">
      <c r="A159" s="29" t="s">
        <v>373</v>
      </c>
      <c r="B159" s="31" t="s">
        <v>372</v>
      </c>
      <c r="C159" s="31" t="s">
        <v>356</v>
      </c>
      <c r="D159" s="30"/>
      <c r="E159" s="6"/>
      <c r="F159" s="64">
        <f>SUM(F160,F188)</f>
        <v>226042532.44</v>
      </c>
    </row>
    <row r="160" spans="1:6" ht="36" customHeight="1">
      <c r="A160" s="9" t="s">
        <v>196</v>
      </c>
      <c r="B160" s="6" t="s">
        <v>372</v>
      </c>
      <c r="C160" s="6" t="s">
        <v>356</v>
      </c>
      <c r="D160" s="8" t="s">
        <v>80</v>
      </c>
      <c r="E160" s="6"/>
      <c r="F160" s="63">
        <f>SUM(F161)</f>
        <v>217647133.87</v>
      </c>
    </row>
    <row r="161" spans="1:6" ht="52.5" customHeight="1">
      <c r="A161" s="9" t="s">
        <v>197</v>
      </c>
      <c r="B161" s="6" t="s">
        <v>372</v>
      </c>
      <c r="C161" s="6" t="s">
        <v>356</v>
      </c>
      <c r="D161" s="8" t="s">
        <v>81</v>
      </c>
      <c r="E161" s="6"/>
      <c r="F161" s="63">
        <f>SUM(F162+F170+F174+F168+F166+F173)</f>
        <v>217647133.87</v>
      </c>
    </row>
    <row r="162" spans="1:6" ht="81.75" customHeight="1">
      <c r="A162" s="9" t="s">
        <v>342</v>
      </c>
      <c r="B162" s="6" t="s">
        <v>372</v>
      </c>
      <c r="C162" s="6" t="s">
        <v>356</v>
      </c>
      <c r="D162" s="8" t="s">
        <v>84</v>
      </c>
      <c r="E162" s="6"/>
      <c r="F162" s="63">
        <f>SUM(F163:F165)</f>
        <v>176960676.97</v>
      </c>
    </row>
    <row r="163" spans="1:6" ht="49.5" customHeight="1">
      <c r="A163" s="16" t="s">
        <v>45</v>
      </c>
      <c r="B163" s="6" t="s">
        <v>372</v>
      </c>
      <c r="C163" s="6" t="s">
        <v>356</v>
      </c>
      <c r="D163" s="8" t="s">
        <v>84</v>
      </c>
      <c r="E163" s="6" t="s">
        <v>357</v>
      </c>
      <c r="F163" s="63">
        <v>162517788.97</v>
      </c>
    </row>
    <row r="164" spans="1:6" ht="17.25" customHeight="1">
      <c r="A164" s="56" t="s">
        <v>48</v>
      </c>
      <c r="B164" s="6" t="s">
        <v>372</v>
      </c>
      <c r="C164" s="6" t="s">
        <v>356</v>
      </c>
      <c r="D164" s="8" t="s">
        <v>84</v>
      </c>
      <c r="E164" s="6" t="s">
        <v>360</v>
      </c>
      <c r="F164" s="63">
        <v>4647668</v>
      </c>
    </row>
    <row r="165" spans="1:6" ht="34.5" customHeight="1">
      <c r="A165" s="56" t="s">
        <v>70</v>
      </c>
      <c r="B165" s="6" t="s">
        <v>372</v>
      </c>
      <c r="C165" s="6" t="s">
        <v>356</v>
      </c>
      <c r="D165" s="8" t="s">
        <v>84</v>
      </c>
      <c r="E165" s="6" t="s">
        <v>11</v>
      </c>
      <c r="F165" s="63">
        <v>9795220</v>
      </c>
    </row>
    <row r="166" spans="1:6" ht="34.5" customHeight="1">
      <c r="A166" s="71" t="s">
        <v>162</v>
      </c>
      <c r="B166" s="70" t="s">
        <v>372</v>
      </c>
      <c r="C166" s="70" t="s">
        <v>356</v>
      </c>
      <c r="D166" s="69" t="s">
        <v>161</v>
      </c>
      <c r="E166" s="6"/>
      <c r="F166" s="63">
        <f>SUM(F167)</f>
        <v>337028</v>
      </c>
    </row>
    <row r="167" spans="1:6" ht="45" customHeight="1">
      <c r="A167" s="16" t="s">
        <v>45</v>
      </c>
      <c r="B167" s="70" t="s">
        <v>372</v>
      </c>
      <c r="C167" s="70" t="s">
        <v>356</v>
      </c>
      <c r="D167" s="69" t="s">
        <v>161</v>
      </c>
      <c r="E167" s="70" t="s">
        <v>357</v>
      </c>
      <c r="F167" s="63">
        <v>337028</v>
      </c>
    </row>
    <row r="168" spans="1:6" ht="67.5" customHeight="1">
      <c r="A168" s="56" t="s">
        <v>338</v>
      </c>
      <c r="B168" s="6" t="s">
        <v>372</v>
      </c>
      <c r="C168" s="6" t="s">
        <v>356</v>
      </c>
      <c r="D168" s="8" t="s">
        <v>337</v>
      </c>
      <c r="E168" s="6"/>
      <c r="F168" s="63">
        <v>946508</v>
      </c>
    </row>
    <row r="169" spans="1:6" ht="16.5" customHeight="1">
      <c r="A169" s="56" t="s">
        <v>48</v>
      </c>
      <c r="B169" s="6" t="s">
        <v>372</v>
      </c>
      <c r="C169" s="6" t="s">
        <v>356</v>
      </c>
      <c r="D169" s="8" t="s">
        <v>337</v>
      </c>
      <c r="E169" s="6" t="s">
        <v>360</v>
      </c>
      <c r="F169" s="63">
        <v>946508</v>
      </c>
    </row>
    <row r="170" spans="1:6" s="3" customFormat="1" ht="30.75" customHeight="1">
      <c r="A170" s="16" t="s">
        <v>139</v>
      </c>
      <c r="B170" s="6" t="s">
        <v>372</v>
      </c>
      <c r="C170" s="6" t="s">
        <v>356</v>
      </c>
      <c r="D170" s="8" t="s">
        <v>85</v>
      </c>
      <c r="E170" s="6"/>
      <c r="F170" s="63">
        <f>SUM(F171+F172)</f>
        <v>2052878.9500000002</v>
      </c>
    </row>
    <row r="171" spans="1:6" s="3" customFormat="1" ht="49.5" customHeight="1">
      <c r="A171" s="16" t="s">
        <v>45</v>
      </c>
      <c r="B171" s="6" t="s">
        <v>372</v>
      </c>
      <c r="C171" s="6" t="s">
        <v>356</v>
      </c>
      <c r="D171" s="8" t="s">
        <v>85</v>
      </c>
      <c r="E171" s="6" t="s">
        <v>357</v>
      </c>
      <c r="F171" s="63">
        <v>1951951.07</v>
      </c>
    </row>
    <row r="172" spans="1:6" s="3" customFormat="1" ht="34.5" customHeight="1">
      <c r="A172" s="56" t="s">
        <v>70</v>
      </c>
      <c r="B172" s="6" t="s">
        <v>372</v>
      </c>
      <c r="C172" s="6" t="s">
        <v>356</v>
      </c>
      <c r="D172" s="8" t="s">
        <v>85</v>
      </c>
      <c r="E172" s="6" t="s">
        <v>11</v>
      </c>
      <c r="F172" s="63">
        <v>100927.88</v>
      </c>
    </row>
    <row r="173" spans="1:6" s="3" customFormat="1" ht="34.5" customHeight="1">
      <c r="A173" s="71" t="s">
        <v>478</v>
      </c>
      <c r="B173" s="70" t="s">
        <v>372</v>
      </c>
      <c r="C173" s="70" t="s">
        <v>356</v>
      </c>
      <c r="D173" s="69" t="s">
        <v>479</v>
      </c>
      <c r="E173" s="70" t="s">
        <v>360</v>
      </c>
      <c r="F173" s="63">
        <v>510204.08</v>
      </c>
    </row>
    <row r="174" spans="1:6" s="15" customFormat="1" ht="48" customHeight="1">
      <c r="A174" s="9" t="s">
        <v>197</v>
      </c>
      <c r="B174" s="6" t="s">
        <v>372</v>
      </c>
      <c r="C174" s="6" t="s">
        <v>356</v>
      </c>
      <c r="D174" s="8" t="s">
        <v>81</v>
      </c>
      <c r="E174" s="6"/>
      <c r="F174" s="63">
        <f>SUM(F175+F176+F177+F178+F182+F183)</f>
        <v>36839837.87</v>
      </c>
    </row>
    <row r="175" spans="1:6" s="3" customFormat="1" ht="20.25" customHeight="1">
      <c r="A175" s="56" t="s">
        <v>48</v>
      </c>
      <c r="B175" s="6" t="s">
        <v>372</v>
      </c>
      <c r="C175" s="6" t="s">
        <v>356</v>
      </c>
      <c r="D175" s="8" t="s">
        <v>128</v>
      </c>
      <c r="E175" s="6" t="s">
        <v>360</v>
      </c>
      <c r="F175" s="63">
        <v>22960078.95</v>
      </c>
    </row>
    <row r="176" spans="1:6" s="3" customFormat="1" ht="32.25" customHeight="1">
      <c r="A176" s="56" t="s">
        <v>70</v>
      </c>
      <c r="B176" s="6" t="s">
        <v>372</v>
      </c>
      <c r="C176" s="6" t="s">
        <v>356</v>
      </c>
      <c r="D176" s="8" t="s">
        <v>128</v>
      </c>
      <c r="E176" s="6" t="s">
        <v>11</v>
      </c>
      <c r="F176" s="63">
        <v>1584173.74</v>
      </c>
    </row>
    <row r="177" spans="1:6" s="3" customFormat="1" ht="18" customHeight="1">
      <c r="A177" s="9" t="s">
        <v>362</v>
      </c>
      <c r="B177" s="6" t="s">
        <v>372</v>
      </c>
      <c r="C177" s="6" t="s">
        <v>356</v>
      </c>
      <c r="D177" s="8" t="s">
        <v>128</v>
      </c>
      <c r="E177" s="6" t="s">
        <v>361</v>
      </c>
      <c r="F177" s="63">
        <v>2420812.45</v>
      </c>
    </row>
    <row r="178" spans="1:6" s="3" customFormat="1" ht="30.75" customHeight="1">
      <c r="A178" s="9" t="s">
        <v>201</v>
      </c>
      <c r="B178" s="6" t="s">
        <v>372</v>
      </c>
      <c r="C178" s="6" t="s">
        <v>356</v>
      </c>
      <c r="D178" s="8" t="s">
        <v>135</v>
      </c>
      <c r="E178" s="6"/>
      <c r="F178" s="63">
        <f>SUM(F179+F180+F181)</f>
        <v>886074</v>
      </c>
    </row>
    <row r="179" spans="1:6" s="3" customFormat="1" ht="47.25" customHeight="1">
      <c r="A179" s="16" t="s">
        <v>45</v>
      </c>
      <c r="B179" s="6" t="s">
        <v>372</v>
      </c>
      <c r="C179" s="6" t="s">
        <v>356</v>
      </c>
      <c r="D179" s="8" t="s">
        <v>135</v>
      </c>
      <c r="E179" s="6" t="s">
        <v>357</v>
      </c>
      <c r="F179" s="63">
        <v>626727</v>
      </c>
    </row>
    <row r="180" spans="1:6" s="58" customFormat="1" ht="21" customHeight="1">
      <c r="A180" s="71" t="s">
        <v>384</v>
      </c>
      <c r="B180" s="6" t="s">
        <v>372</v>
      </c>
      <c r="C180" s="6" t="s">
        <v>356</v>
      </c>
      <c r="D180" s="69" t="s">
        <v>135</v>
      </c>
      <c r="E180" s="70" t="s">
        <v>383</v>
      </c>
      <c r="F180" s="63">
        <v>91032</v>
      </c>
    </row>
    <row r="181" spans="1:6" s="3" customFormat="1" ht="30" customHeight="1">
      <c r="A181" s="56" t="s">
        <v>70</v>
      </c>
      <c r="B181" s="6" t="s">
        <v>372</v>
      </c>
      <c r="C181" s="6" t="s">
        <v>356</v>
      </c>
      <c r="D181" s="8" t="s">
        <v>135</v>
      </c>
      <c r="E181" s="6" t="s">
        <v>11</v>
      </c>
      <c r="F181" s="63">
        <v>168315</v>
      </c>
    </row>
    <row r="182" spans="1:6" s="3" customFormat="1" ht="51" customHeight="1">
      <c r="A182" s="71" t="s">
        <v>482</v>
      </c>
      <c r="B182" s="70" t="s">
        <v>372</v>
      </c>
      <c r="C182" s="70" t="s">
        <v>356</v>
      </c>
      <c r="D182" s="69" t="s">
        <v>480</v>
      </c>
      <c r="E182" s="70" t="s">
        <v>360</v>
      </c>
      <c r="F182" s="63">
        <v>1401306</v>
      </c>
    </row>
    <row r="183" spans="1:6" ht="51" customHeight="1">
      <c r="A183" s="9" t="s">
        <v>259</v>
      </c>
      <c r="B183" s="6" t="s">
        <v>372</v>
      </c>
      <c r="C183" s="6" t="s">
        <v>356</v>
      </c>
      <c r="D183" s="8" t="s">
        <v>86</v>
      </c>
      <c r="E183" s="6"/>
      <c r="F183" s="63">
        <f>SUM(F184)</f>
        <v>7587392.73</v>
      </c>
    </row>
    <row r="184" spans="1:6" ht="23.25" customHeight="1">
      <c r="A184" s="9" t="s">
        <v>76</v>
      </c>
      <c r="B184" s="6" t="s">
        <v>372</v>
      </c>
      <c r="C184" s="6" t="s">
        <v>356</v>
      </c>
      <c r="D184" s="8" t="s">
        <v>129</v>
      </c>
      <c r="E184" s="6"/>
      <c r="F184" s="63">
        <f>SUM(F185:F187)</f>
        <v>7587392.73</v>
      </c>
    </row>
    <row r="185" spans="1:6" ht="16.5" customHeight="1">
      <c r="A185" s="16" t="s">
        <v>45</v>
      </c>
      <c r="B185" s="6" t="s">
        <v>372</v>
      </c>
      <c r="C185" s="6" t="s">
        <v>356</v>
      </c>
      <c r="D185" s="8" t="s">
        <v>129</v>
      </c>
      <c r="E185" s="6" t="s">
        <v>357</v>
      </c>
      <c r="F185" s="63">
        <v>7208128.48</v>
      </c>
    </row>
    <row r="186" spans="1:6" ht="16.5" customHeight="1">
      <c r="A186" s="56" t="s">
        <v>48</v>
      </c>
      <c r="B186" s="6" t="s">
        <v>372</v>
      </c>
      <c r="C186" s="6" t="s">
        <v>356</v>
      </c>
      <c r="D186" s="8" t="s">
        <v>129</v>
      </c>
      <c r="E186" s="6" t="s">
        <v>360</v>
      </c>
      <c r="F186" s="63">
        <v>171735.26</v>
      </c>
    </row>
    <row r="187" spans="1:6" ht="18.75" customHeight="1">
      <c r="A187" s="9" t="s">
        <v>362</v>
      </c>
      <c r="B187" s="6" t="s">
        <v>372</v>
      </c>
      <c r="C187" s="6" t="s">
        <v>356</v>
      </c>
      <c r="D187" s="8" t="s">
        <v>129</v>
      </c>
      <c r="E187" s="6" t="s">
        <v>361</v>
      </c>
      <c r="F187" s="63">
        <v>207528.99</v>
      </c>
    </row>
    <row r="188" spans="1:6" ht="36.75" customHeight="1">
      <c r="A188" s="9" t="s">
        <v>202</v>
      </c>
      <c r="B188" s="6" t="s">
        <v>372</v>
      </c>
      <c r="C188" s="6" t="s">
        <v>356</v>
      </c>
      <c r="D188" s="8" t="s">
        <v>88</v>
      </c>
      <c r="E188" s="6"/>
      <c r="F188" s="63">
        <f>SUM(F189)</f>
        <v>8395398.57</v>
      </c>
    </row>
    <row r="189" spans="1:6" ht="51.75" customHeight="1">
      <c r="A189" s="9" t="s">
        <v>203</v>
      </c>
      <c r="B189" s="6" t="s">
        <v>372</v>
      </c>
      <c r="C189" s="6" t="s">
        <v>356</v>
      </c>
      <c r="D189" s="8" t="s">
        <v>89</v>
      </c>
      <c r="E189" s="6"/>
      <c r="F189" s="63">
        <f>SUM(F190)</f>
        <v>8395398.57</v>
      </c>
    </row>
    <row r="190" spans="1:6" ht="21.75" customHeight="1">
      <c r="A190" s="9" t="s">
        <v>76</v>
      </c>
      <c r="B190" s="6" t="s">
        <v>372</v>
      </c>
      <c r="C190" s="6" t="s">
        <v>356</v>
      </c>
      <c r="D190" s="8" t="s">
        <v>130</v>
      </c>
      <c r="E190" s="6"/>
      <c r="F190" s="63">
        <f>SUM(F191:F195)</f>
        <v>8395398.57</v>
      </c>
    </row>
    <row r="191" spans="1:6" ht="50.25" customHeight="1">
      <c r="A191" s="16" t="s">
        <v>45</v>
      </c>
      <c r="B191" s="6" t="s">
        <v>372</v>
      </c>
      <c r="C191" s="6" t="s">
        <v>356</v>
      </c>
      <c r="D191" s="8" t="s">
        <v>130</v>
      </c>
      <c r="E191" s="6" t="s">
        <v>357</v>
      </c>
      <c r="F191" s="63">
        <v>8094926.37</v>
      </c>
    </row>
    <row r="192" spans="1:6" ht="15.75">
      <c r="A192" s="56" t="s">
        <v>48</v>
      </c>
      <c r="B192" s="6" t="s">
        <v>372</v>
      </c>
      <c r="C192" s="6" t="s">
        <v>356</v>
      </c>
      <c r="D192" s="8" t="s">
        <v>130</v>
      </c>
      <c r="E192" s="6" t="s">
        <v>360</v>
      </c>
      <c r="F192" s="63">
        <v>266585.99</v>
      </c>
    </row>
    <row r="193" spans="1:6" ht="15.75">
      <c r="A193" s="9" t="s">
        <v>362</v>
      </c>
      <c r="B193" s="6" t="s">
        <v>372</v>
      </c>
      <c r="C193" s="6" t="s">
        <v>356</v>
      </c>
      <c r="D193" s="8" t="s">
        <v>130</v>
      </c>
      <c r="E193" s="6" t="s">
        <v>361</v>
      </c>
      <c r="F193" s="63">
        <v>33086.21</v>
      </c>
    </row>
    <row r="194" spans="1:6" ht="15.75">
      <c r="A194" s="9" t="s">
        <v>48</v>
      </c>
      <c r="B194" s="6" t="s">
        <v>372</v>
      </c>
      <c r="C194" s="6" t="s">
        <v>356</v>
      </c>
      <c r="D194" s="69" t="s">
        <v>481</v>
      </c>
      <c r="E194" s="6" t="s">
        <v>357</v>
      </c>
      <c r="F194" s="63">
        <v>800</v>
      </c>
    </row>
    <row r="195" spans="1:6" ht="30.75" customHeight="1">
      <c r="A195" s="9" t="s">
        <v>199</v>
      </c>
      <c r="B195" s="6" t="s">
        <v>372</v>
      </c>
      <c r="C195" s="6" t="s">
        <v>356</v>
      </c>
      <c r="D195" s="8" t="s">
        <v>204</v>
      </c>
      <c r="E195" s="6" t="s">
        <v>360</v>
      </c>
      <c r="F195" s="63">
        <v>0</v>
      </c>
    </row>
    <row r="196" spans="1:6" ht="15.75">
      <c r="A196" s="29" t="s">
        <v>374</v>
      </c>
      <c r="B196" s="31" t="s">
        <v>372</v>
      </c>
      <c r="C196" s="31" t="s">
        <v>372</v>
      </c>
      <c r="D196" s="30"/>
      <c r="E196" s="6"/>
      <c r="F196" s="64">
        <f>SUM(F197,F204,)</f>
        <v>2343882</v>
      </c>
    </row>
    <row r="197" spans="1:6" s="3" customFormat="1" ht="57" customHeight="1">
      <c r="A197" s="11" t="s">
        <v>205</v>
      </c>
      <c r="B197" s="6" t="s">
        <v>372</v>
      </c>
      <c r="C197" s="6" t="s">
        <v>372</v>
      </c>
      <c r="D197" s="6" t="s">
        <v>90</v>
      </c>
      <c r="E197" s="6"/>
      <c r="F197" s="63">
        <f>SUM(F198,F201)</f>
        <v>939682</v>
      </c>
    </row>
    <row r="198" spans="1:6" s="3" customFormat="1" ht="66" customHeight="1">
      <c r="A198" s="67" t="s">
        <v>247</v>
      </c>
      <c r="B198" s="6" t="s">
        <v>372</v>
      </c>
      <c r="C198" s="6" t="s">
        <v>372</v>
      </c>
      <c r="D198" s="8" t="s">
        <v>91</v>
      </c>
      <c r="E198" s="6"/>
      <c r="F198" s="63">
        <f>SUM(F199)</f>
        <v>84100</v>
      </c>
    </row>
    <row r="199" spans="1:6" s="3" customFormat="1" ht="15.75" customHeight="1">
      <c r="A199" s="9" t="s">
        <v>92</v>
      </c>
      <c r="B199" s="6" t="s">
        <v>372</v>
      </c>
      <c r="C199" s="6" t="s">
        <v>372</v>
      </c>
      <c r="D199" s="8" t="s">
        <v>138</v>
      </c>
      <c r="E199" s="6"/>
      <c r="F199" s="63">
        <f>SUM(F200)</f>
        <v>84100</v>
      </c>
    </row>
    <row r="200" spans="1:6" ht="15.75">
      <c r="A200" s="56" t="s">
        <v>48</v>
      </c>
      <c r="B200" s="6" t="s">
        <v>372</v>
      </c>
      <c r="C200" s="6" t="s">
        <v>372</v>
      </c>
      <c r="D200" s="8" t="s">
        <v>138</v>
      </c>
      <c r="E200" s="6" t="s">
        <v>360</v>
      </c>
      <c r="F200" s="63">
        <v>84100</v>
      </c>
    </row>
    <row r="201" spans="1:6" ht="63">
      <c r="A201" s="16" t="s">
        <v>206</v>
      </c>
      <c r="B201" s="6" t="s">
        <v>372</v>
      </c>
      <c r="C201" s="6" t="s">
        <v>372</v>
      </c>
      <c r="D201" s="8" t="s">
        <v>93</v>
      </c>
      <c r="E201" s="6"/>
      <c r="F201" s="63">
        <f>SUM(F202)</f>
        <v>855582</v>
      </c>
    </row>
    <row r="202" spans="1:6" ht="31.5">
      <c r="A202" s="11" t="s">
        <v>207</v>
      </c>
      <c r="B202" s="6" t="s">
        <v>372</v>
      </c>
      <c r="C202" s="6" t="s">
        <v>372</v>
      </c>
      <c r="D202" s="8" t="s">
        <v>136</v>
      </c>
      <c r="E202" s="6"/>
      <c r="F202" s="63">
        <f>SUM(F203:F203)</f>
        <v>855582</v>
      </c>
    </row>
    <row r="203" spans="1:6" ht="15" customHeight="1">
      <c r="A203" s="71" t="s">
        <v>384</v>
      </c>
      <c r="B203" s="6" t="s">
        <v>372</v>
      </c>
      <c r="C203" s="6" t="s">
        <v>372</v>
      </c>
      <c r="D203" s="8" t="s">
        <v>136</v>
      </c>
      <c r="E203" s="70" t="s">
        <v>383</v>
      </c>
      <c r="F203" s="63">
        <v>855582</v>
      </c>
    </row>
    <row r="204" spans="1:6" ht="30" customHeight="1">
      <c r="A204" s="56" t="s">
        <v>332</v>
      </c>
      <c r="B204" s="6" t="s">
        <v>372</v>
      </c>
      <c r="C204" s="6" t="s">
        <v>372</v>
      </c>
      <c r="D204" s="8" t="s">
        <v>334</v>
      </c>
      <c r="E204" s="6"/>
      <c r="F204" s="63">
        <v>1404200</v>
      </c>
    </row>
    <row r="205" spans="1:6" ht="18.75" customHeight="1">
      <c r="A205" s="56" t="s">
        <v>48</v>
      </c>
      <c r="B205" s="6" t="s">
        <v>372</v>
      </c>
      <c r="C205" s="6" t="s">
        <v>372</v>
      </c>
      <c r="D205" s="8" t="s">
        <v>334</v>
      </c>
      <c r="E205" s="6" t="s">
        <v>360</v>
      </c>
      <c r="F205" s="63">
        <v>1007720</v>
      </c>
    </row>
    <row r="206" spans="1:6" ht="18.75" customHeight="1">
      <c r="A206" s="71" t="s">
        <v>384</v>
      </c>
      <c r="B206" s="6" t="s">
        <v>372</v>
      </c>
      <c r="C206" s="6" t="s">
        <v>372</v>
      </c>
      <c r="D206" s="8" t="s">
        <v>334</v>
      </c>
      <c r="E206" s="6" t="s">
        <v>383</v>
      </c>
      <c r="F206" s="63">
        <v>396480</v>
      </c>
    </row>
    <row r="207" spans="1:6" s="15" customFormat="1" ht="20.25" customHeight="1">
      <c r="A207" s="29" t="s">
        <v>375</v>
      </c>
      <c r="B207" s="31" t="s">
        <v>372</v>
      </c>
      <c r="C207" s="31" t="s">
        <v>376</v>
      </c>
      <c r="D207" s="30"/>
      <c r="E207" s="6"/>
      <c r="F207" s="64">
        <f>SUM(F208)</f>
        <v>5917692.85</v>
      </c>
    </row>
    <row r="208" spans="1:6" s="3" customFormat="1" ht="33.75" customHeight="1">
      <c r="A208" s="67" t="s">
        <v>157</v>
      </c>
      <c r="B208" s="6" t="s">
        <v>372</v>
      </c>
      <c r="C208" s="6" t="s">
        <v>376</v>
      </c>
      <c r="D208" s="6" t="s">
        <v>80</v>
      </c>
      <c r="E208" s="6"/>
      <c r="F208" s="63">
        <f>SUM(F209)</f>
        <v>5917692.85</v>
      </c>
    </row>
    <row r="209" spans="1:6" s="3" customFormat="1" ht="79.5" customHeight="1">
      <c r="A209" s="9" t="s">
        <v>208</v>
      </c>
      <c r="B209" s="6" t="s">
        <v>372</v>
      </c>
      <c r="C209" s="6" t="s">
        <v>376</v>
      </c>
      <c r="D209" s="6" t="s">
        <v>87</v>
      </c>
      <c r="E209" s="6"/>
      <c r="F209" s="63">
        <f>SUM(F210,)</f>
        <v>5917692.85</v>
      </c>
    </row>
    <row r="210" spans="1:6" ht="22.5" customHeight="1">
      <c r="A210" s="9" t="s">
        <v>76</v>
      </c>
      <c r="B210" s="6" t="s">
        <v>372</v>
      </c>
      <c r="C210" s="6" t="s">
        <v>376</v>
      </c>
      <c r="D210" s="6" t="s">
        <v>260</v>
      </c>
      <c r="E210" s="6"/>
      <c r="F210" s="63">
        <f>SUM(F211+F212+F213+F214)</f>
        <v>5917692.85</v>
      </c>
    </row>
    <row r="211" spans="1:6" ht="45.75" customHeight="1">
      <c r="A211" s="16" t="s">
        <v>45</v>
      </c>
      <c r="B211" s="6" t="s">
        <v>372</v>
      </c>
      <c r="C211" s="6" t="s">
        <v>376</v>
      </c>
      <c r="D211" s="6" t="s">
        <v>260</v>
      </c>
      <c r="E211" s="6" t="s">
        <v>357</v>
      </c>
      <c r="F211" s="63">
        <v>5366321.99</v>
      </c>
    </row>
    <row r="212" spans="1:6" ht="15.75">
      <c r="A212" s="56" t="s">
        <v>48</v>
      </c>
      <c r="B212" s="6" t="s">
        <v>372</v>
      </c>
      <c r="C212" s="6" t="s">
        <v>376</v>
      </c>
      <c r="D212" s="6" t="s">
        <v>260</v>
      </c>
      <c r="E212" s="6" t="s">
        <v>360</v>
      </c>
      <c r="F212" s="63">
        <v>456900.26</v>
      </c>
    </row>
    <row r="213" spans="1:6" ht="15.75">
      <c r="A213" s="9" t="s">
        <v>362</v>
      </c>
      <c r="B213" s="6" t="s">
        <v>372</v>
      </c>
      <c r="C213" s="6" t="s">
        <v>376</v>
      </c>
      <c r="D213" s="6" t="s">
        <v>260</v>
      </c>
      <c r="E213" s="6" t="s">
        <v>361</v>
      </c>
      <c r="F213" s="63">
        <v>18860.6</v>
      </c>
    </row>
    <row r="214" spans="1:6" ht="31.5">
      <c r="A214" s="9" t="s">
        <v>343</v>
      </c>
      <c r="B214" s="6" t="s">
        <v>372</v>
      </c>
      <c r="C214" s="6" t="s">
        <v>376</v>
      </c>
      <c r="D214" s="6" t="s">
        <v>286</v>
      </c>
      <c r="E214" s="6"/>
      <c r="F214" s="63">
        <v>75610</v>
      </c>
    </row>
    <row r="215" spans="1:6" ht="52.5" customHeight="1">
      <c r="A215" s="9" t="s">
        <v>287</v>
      </c>
      <c r="B215" s="6" t="s">
        <v>372</v>
      </c>
      <c r="C215" s="6" t="s">
        <v>376</v>
      </c>
      <c r="D215" s="6" t="s">
        <v>286</v>
      </c>
      <c r="E215" s="6" t="s">
        <v>357</v>
      </c>
      <c r="F215" s="63">
        <v>75610</v>
      </c>
    </row>
    <row r="216" spans="1:6" s="15" customFormat="1" ht="23.25" customHeight="1">
      <c r="A216" s="29" t="s">
        <v>377</v>
      </c>
      <c r="B216" s="31" t="s">
        <v>379</v>
      </c>
      <c r="C216" s="31"/>
      <c r="D216" s="30"/>
      <c r="E216" s="6"/>
      <c r="F216" s="64">
        <f>SUM(F217,F233)</f>
        <v>9832335.74</v>
      </c>
    </row>
    <row r="217" spans="1:6" s="15" customFormat="1" ht="20.25" customHeight="1">
      <c r="A217" s="29" t="s">
        <v>378</v>
      </c>
      <c r="B217" s="31" t="s">
        <v>379</v>
      </c>
      <c r="C217" s="31" t="s">
        <v>354</v>
      </c>
      <c r="D217" s="30"/>
      <c r="E217" s="6"/>
      <c r="F217" s="64">
        <f>SUM(F218,F229)</f>
        <v>8612620.57</v>
      </c>
    </row>
    <row r="218" spans="1:6" ht="33" customHeight="1">
      <c r="A218" s="9" t="s">
        <v>202</v>
      </c>
      <c r="B218" s="6" t="s">
        <v>379</v>
      </c>
      <c r="C218" s="6" t="s">
        <v>354</v>
      </c>
      <c r="D218" s="8" t="s">
        <v>88</v>
      </c>
      <c r="E218" s="6"/>
      <c r="F218" s="63">
        <f>SUM(F219,F224)</f>
        <v>8582620.57</v>
      </c>
    </row>
    <row r="219" spans="1:6" ht="47.25">
      <c r="A219" s="11" t="s">
        <v>209</v>
      </c>
      <c r="B219" s="6" t="s">
        <v>379</v>
      </c>
      <c r="C219" s="6" t="s">
        <v>354</v>
      </c>
      <c r="D219" s="6" t="s">
        <v>94</v>
      </c>
      <c r="E219" s="6"/>
      <c r="F219" s="63">
        <f>SUM(F220)</f>
        <v>3228625.67</v>
      </c>
    </row>
    <row r="220" spans="1:6" ht="15.75">
      <c r="A220" s="9" t="s">
        <v>76</v>
      </c>
      <c r="B220" s="6" t="s">
        <v>379</v>
      </c>
      <c r="C220" s="6" t="s">
        <v>354</v>
      </c>
      <c r="D220" s="6" t="s">
        <v>131</v>
      </c>
      <c r="E220" s="6"/>
      <c r="F220" s="63">
        <f>SUM(F221:F223)</f>
        <v>3228625.67</v>
      </c>
    </row>
    <row r="221" spans="1:6" ht="47.25">
      <c r="A221" s="16" t="s">
        <v>45</v>
      </c>
      <c r="B221" s="6" t="s">
        <v>379</v>
      </c>
      <c r="C221" s="6" t="s">
        <v>354</v>
      </c>
      <c r="D221" s="6" t="s">
        <v>131</v>
      </c>
      <c r="E221" s="6" t="s">
        <v>357</v>
      </c>
      <c r="F221" s="63">
        <v>2838043.04</v>
      </c>
    </row>
    <row r="222" spans="1:6" ht="15.75">
      <c r="A222" s="56" t="s">
        <v>48</v>
      </c>
      <c r="B222" s="6" t="s">
        <v>379</v>
      </c>
      <c r="C222" s="6" t="s">
        <v>354</v>
      </c>
      <c r="D222" s="6" t="s">
        <v>131</v>
      </c>
      <c r="E222" s="6" t="s">
        <v>360</v>
      </c>
      <c r="F222" s="63">
        <v>356728.88</v>
      </c>
    </row>
    <row r="223" spans="1:6" ht="16.5" customHeight="1">
      <c r="A223" s="9" t="s">
        <v>362</v>
      </c>
      <c r="B223" s="6" t="s">
        <v>379</v>
      </c>
      <c r="C223" s="6" t="s">
        <v>354</v>
      </c>
      <c r="D223" s="6" t="s">
        <v>131</v>
      </c>
      <c r="E223" s="6" t="s">
        <v>361</v>
      </c>
      <c r="F223" s="63">
        <v>33853.75</v>
      </c>
    </row>
    <row r="224" spans="1:6" ht="50.25" customHeight="1">
      <c r="A224" s="9" t="s">
        <v>210</v>
      </c>
      <c r="B224" s="6" t="s">
        <v>379</v>
      </c>
      <c r="C224" s="6" t="s">
        <v>354</v>
      </c>
      <c r="D224" s="6" t="s">
        <v>95</v>
      </c>
      <c r="E224" s="6"/>
      <c r="F224" s="63">
        <f>SUM(F225)</f>
        <v>5353994.899999999</v>
      </c>
    </row>
    <row r="225" spans="1:6" ht="23.25" customHeight="1">
      <c r="A225" s="9" t="s">
        <v>76</v>
      </c>
      <c r="B225" s="6" t="s">
        <v>379</v>
      </c>
      <c r="C225" s="6" t="s">
        <v>354</v>
      </c>
      <c r="D225" s="6" t="s">
        <v>132</v>
      </c>
      <c r="E225" s="6"/>
      <c r="F225" s="63">
        <f>SUM(F226:F228)</f>
        <v>5353994.899999999</v>
      </c>
    </row>
    <row r="226" spans="1:6" ht="47.25">
      <c r="A226" s="16" t="s">
        <v>45</v>
      </c>
      <c r="B226" s="6" t="s">
        <v>379</v>
      </c>
      <c r="C226" s="6" t="s">
        <v>354</v>
      </c>
      <c r="D226" s="6" t="s">
        <v>132</v>
      </c>
      <c r="E226" s="6" t="s">
        <v>357</v>
      </c>
      <c r="F226" s="63">
        <v>5014779.01</v>
      </c>
    </row>
    <row r="227" spans="1:6" ht="15.75">
      <c r="A227" s="56" t="s">
        <v>48</v>
      </c>
      <c r="B227" s="6" t="s">
        <v>379</v>
      </c>
      <c r="C227" s="6" t="s">
        <v>354</v>
      </c>
      <c r="D227" s="6" t="s">
        <v>132</v>
      </c>
      <c r="E227" s="6" t="s">
        <v>360</v>
      </c>
      <c r="F227" s="63">
        <v>304582.84</v>
      </c>
    </row>
    <row r="228" spans="1:6" ht="22.5" customHeight="1">
      <c r="A228" s="9" t="s">
        <v>362</v>
      </c>
      <c r="B228" s="6" t="s">
        <v>379</v>
      </c>
      <c r="C228" s="6" t="s">
        <v>354</v>
      </c>
      <c r="D228" s="6" t="s">
        <v>132</v>
      </c>
      <c r="E228" s="6" t="s">
        <v>361</v>
      </c>
      <c r="F228" s="63">
        <v>34633.05</v>
      </c>
    </row>
    <row r="229" spans="1:6" ht="34.5" customHeight="1">
      <c r="A229" s="11" t="s">
        <v>261</v>
      </c>
      <c r="B229" s="6" t="s">
        <v>379</v>
      </c>
      <c r="C229" s="6" t="s">
        <v>354</v>
      </c>
      <c r="D229" s="8" t="s">
        <v>79</v>
      </c>
      <c r="E229" s="6"/>
      <c r="F229" s="63">
        <f>SUM(F230)</f>
        <v>30000</v>
      </c>
    </row>
    <row r="230" spans="1:6" ht="51.75" customHeight="1">
      <c r="A230" s="9" t="s">
        <v>309</v>
      </c>
      <c r="B230" s="6" t="s">
        <v>379</v>
      </c>
      <c r="C230" s="6" t="s">
        <v>354</v>
      </c>
      <c r="D230" s="6" t="s">
        <v>316</v>
      </c>
      <c r="E230" s="6"/>
      <c r="F230" s="63">
        <f>SUM(F232)</f>
        <v>30000</v>
      </c>
    </row>
    <row r="231" spans="1:6" ht="31.5" customHeight="1">
      <c r="A231" s="9" t="s">
        <v>345</v>
      </c>
      <c r="B231" s="6" t="s">
        <v>379</v>
      </c>
      <c r="C231" s="6" t="s">
        <v>354</v>
      </c>
      <c r="D231" s="6" t="s">
        <v>310</v>
      </c>
      <c r="E231" s="6"/>
      <c r="F231" s="63">
        <v>30000</v>
      </c>
    </row>
    <row r="232" spans="1:6" ht="15.75">
      <c r="A232" s="56" t="s">
        <v>48</v>
      </c>
      <c r="B232" s="6" t="s">
        <v>379</v>
      </c>
      <c r="C232" s="6" t="s">
        <v>354</v>
      </c>
      <c r="D232" s="6" t="s">
        <v>310</v>
      </c>
      <c r="E232" s="6" t="s">
        <v>360</v>
      </c>
      <c r="F232" s="63">
        <v>30000</v>
      </c>
    </row>
    <row r="233" spans="1:6" ht="18.75" customHeight="1">
      <c r="A233" s="29" t="s">
        <v>380</v>
      </c>
      <c r="B233" s="31" t="s">
        <v>379</v>
      </c>
      <c r="C233" s="31" t="s">
        <v>364</v>
      </c>
      <c r="D233" s="30"/>
      <c r="E233" s="6"/>
      <c r="F233" s="64">
        <f>SUM(F234)</f>
        <v>1219715.1700000002</v>
      </c>
    </row>
    <row r="234" spans="1:6" ht="31.5">
      <c r="A234" s="9" t="s">
        <v>202</v>
      </c>
      <c r="B234" s="6" t="s">
        <v>379</v>
      </c>
      <c r="C234" s="6" t="s">
        <v>364</v>
      </c>
      <c r="D234" s="6" t="s">
        <v>88</v>
      </c>
      <c r="E234" s="6"/>
      <c r="F234" s="63">
        <f>SUM(F235)</f>
        <v>1219715.1700000002</v>
      </c>
    </row>
    <row r="235" spans="1:6" ht="50.25" customHeight="1">
      <c r="A235" s="9" t="s">
        <v>211</v>
      </c>
      <c r="B235" s="6" t="s">
        <v>379</v>
      </c>
      <c r="C235" s="6" t="s">
        <v>364</v>
      </c>
      <c r="D235" s="6" t="s">
        <v>96</v>
      </c>
      <c r="E235" s="6"/>
      <c r="F235" s="63">
        <f>SUM(F236,F238,)</f>
        <v>1219715.1700000002</v>
      </c>
    </row>
    <row r="236" spans="1:6" ht="51" customHeight="1">
      <c r="A236" s="9" t="s">
        <v>98</v>
      </c>
      <c r="B236" s="6" t="s">
        <v>379</v>
      </c>
      <c r="C236" s="6" t="s">
        <v>364</v>
      </c>
      <c r="D236" s="6" t="s">
        <v>97</v>
      </c>
      <c r="E236" s="6"/>
      <c r="F236" s="63">
        <f>SUM(F237)</f>
        <v>24276</v>
      </c>
    </row>
    <row r="237" spans="1:6" ht="50.25" customHeight="1">
      <c r="A237" s="16" t="s">
        <v>45</v>
      </c>
      <c r="B237" s="6" t="s">
        <v>379</v>
      </c>
      <c r="C237" s="6" t="s">
        <v>364</v>
      </c>
      <c r="D237" s="6" t="s">
        <v>97</v>
      </c>
      <c r="E237" s="6" t="s">
        <v>357</v>
      </c>
      <c r="F237" s="63">
        <v>24276</v>
      </c>
    </row>
    <row r="238" spans="1:6" ht="15.75">
      <c r="A238" s="9" t="s">
        <v>76</v>
      </c>
      <c r="B238" s="6" t="s">
        <v>379</v>
      </c>
      <c r="C238" s="6" t="s">
        <v>364</v>
      </c>
      <c r="D238" s="6" t="s">
        <v>123</v>
      </c>
      <c r="E238" s="6"/>
      <c r="F238" s="63">
        <f>SUM(F239:F241)</f>
        <v>1195439.1700000002</v>
      </c>
    </row>
    <row r="239" spans="1:6" ht="47.25">
      <c r="A239" s="16" t="s">
        <v>45</v>
      </c>
      <c r="B239" s="6" t="s">
        <v>379</v>
      </c>
      <c r="C239" s="6" t="s">
        <v>364</v>
      </c>
      <c r="D239" s="6" t="s">
        <v>123</v>
      </c>
      <c r="E239" s="6" t="s">
        <v>357</v>
      </c>
      <c r="F239" s="63">
        <v>1142995.61</v>
      </c>
    </row>
    <row r="240" spans="1:6" ht="20.25" customHeight="1">
      <c r="A240" s="56" t="s">
        <v>48</v>
      </c>
      <c r="B240" s="6" t="s">
        <v>379</v>
      </c>
      <c r="C240" s="6" t="s">
        <v>364</v>
      </c>
      <c r="D240" s="6" t="s">
        <v>123</v>
      </c>
      <c r="E240" s="6" t="s">
        <v>360</v>
      </c>
      <c r="F240" s="63">
        <v>50084.06</v>
      </c>
    </row>
    <row r="241" spans="1:6" ht="16.5" customHeight="1">
      <c r="A241" s="9" t="s">
        <v>362</v>
      </c>
      <c r="B241" s="6" t="s">
        <v>379</v>
      </c>
      <c r="C241" s="6" t="s">
        <v>364</v>
      </c>
      <c r="D241" s="6" t="s">
        <v>123</v>
      </c>
      <c r="E241" s="6" t="s">
        <v>361</v>
      </c>
      <c r="F241" s="63">
        <v>2359.5</v>
      </c>
    </row>
    <row r="242" spans="1:6" ht="22.5" customHeight="1">
      <c r="A242" s="29" t="s">
        <v>381</v>
      </c>
      <c r="B242" s="30">
        <v>10</v>
      </c>
      <c r="C242" s="30"/>
      <c r="D242" s="30"/>
      <c r="E242" s="6"/>
      <c r="F242" s="64">
        <f>SUM(F243,F248,F277,)</f>
        <v>42420354.68</v>
      </c>
    </row>
    <row r="243" spans="1:6" ht="15.75">
      <c r="A243" s="29" t="s">
        <v>382</v>
      </c>
      <c r="B243" s="30">
        <v>10</v>
      </c>
      <c r="C243" s="31" t="s">
        <v>354</v>
      </c>
      <c r="D243" s="30"/>
      <c r="E243" s="6"/>
      <c r="F243" s="64">
        <f>SUM(F244)</f>
        <v>250036.23</v>
      </c>
    </row>
    <row r="244" spans="1:6" ht="37.5" customHeight="1">
      <c r="A244" s="11" t="s">
        <v>153</v>
      </c>
      <c r="B244" s="8">
        <v>10</v>
      </c>
      <c r="C244" s="6" t="s">
        <v>354</v>
      </c>
      <c r="D244" s="8" t="s">
        <v>54</v>
      </c>
      <c r="E244" s="6"/>
      <c r="F244" s="63">
        <f>SUM(F245)</f>
        <v>250036.23</v>
      </c>
    </row>
    <row r="245" spans="1:6" ht="54" customHeight="1">
      <c r="A245" s="9" t="s">
        <v>212</v>
      </c>
      <c r="B245" s="8">
        <v>10</v>
      </c>
      <c r="C245" s="6" t="s">
        <v>354</v>
      </c>
      <c r="D245" s="8" t="s">
        <v>99</v>
      </c>
      <c r="E245" s="6"/>
      <c r="F245" s="63">
        <f>SUM(F246)</f>
        <v>250036.23</v>
      </c>
    </row>
    <row r="246" spans="1:6" ht="31.5">
      <c r="A246" s="9" t="s">
        <v>213</v>
      </c>
      <c r="B246" s="8">
        <v>10</v>
      </c>
      <c r="C246" s="6" t="s">
        <v>354</v>
      </c>
      <c r="D246" s="8" t="s">
        <v>137</v>
      </c>
      <c r="E246" s="6"/>
      <c r="F246" s="63">
        <f>SUM(F247)</f>
        <v>250036.23</v>
      </c>
    </row>
    <row r="247" spans="1:6" ht="18" customHeight="1">
      <c r="A247" s="67" t="s">
        <v>384</v>
      </c>
      <c r="B247" s="8">
        <v>10</v>
      </c>
      <c r="C247" s="6" t="s">
        <v>354</v>
      </c>
      <c r="D247" s="8" t="s">
        <v>137</v>
      </c>
      <c r="E247" s="6" t="s">
        <v>383</v>
      </c>
      <c r="F247" s="63">
        <v>250036.23</v>
      </c>
    </row>
    <row r="248" spans="1:6" ht="21" customHeight="1">
      <c r="A248" s="29" t="s">
        <v>385</v>
      </c>
      <c r="B248" s="30">
        <v>10</v>
      </c>
      <c r="C248" s="31" t="s">
        <v>359</v>
      </c>
      <c r="D248" s="30"/>
      <c r="E248" s="6"/>
      <c r="F248" s="64">
        <f>SUM(F249,F254,F273)</f>
        <v>28393448.08</v>
      </c>
    </row>
    <row r="249" spans="1:6" ht="34.5" customHeight="1">
      <c r="A249" s="11" t="s">
        <v>196</v>
      </c>
      <c r="B249" s="8">
        <v>10</v>
      </c>
      <c r="C249" s="6" t="s">
        <v>359</v>
      </c>
      <c r="D249" s="8" t="s">
        <v>80</v>
      </c>
      <c r="E249" s="6"/>
      <c r="F249" s="63">
        <f>SUM(F250)</f>
        <v>12403634</v>
      </c>
    </row>
    <row r="250" spans="1:6" ht="81.75" customHeight="1">
      <c r="A250" s="16" t="s">
        <v>208</v>
      </c>
      <c r="B250" s="8">
        <v>10</v>
      </c>
      <c r="C250" s="6" t="s">
        <v>359</v>
      </c>
      <c r="D250" s="8" t="s">
        <v>87</v>
      </c>
      <c r="E250" s="6"/>
      <c r="F250" s="63">
        <f>SUM(F251)</f>
        <v>12403634</v>
      </c>
    </row>
    <row r="251" spans="1:6" ht="60" customHeight="1">
      <c r="A251" s="9" t="s">
        <v>140</v>
      </c>
      <c r="B251" s="8">
        <v>10</v>
      </c>
      <c r="C251" s="6" t="s">
        <v>359</v>
      </c>
      <c r="D251" s="8" t="s">
        <v>262</v>
      </c>
      <c r="E251" s="6"/>
      <c r="F251" s="63">
        <f>SUM(F252+F253)</f>
        <v>12403634</v>
      </c>
    </row>
    <row r="252" spans="1:6" ht="15.75">
      <c r="A252" s="9" t="s">
        <v>384</v>
      </c>
      <c r="B252" s="8">
        <v>10</v>
      </c>
      <c r="C252" s="6" t="s">
        <v>359</v>
      </c>
      <c r="D252" s="8" t="s">
        <v>262</v>
      </c>
      <c r="E252" s="6" t="s">
        <v>383</v>
      </c>
      <c r="F252" s="63">
        <v>12373877.39</v>
      </c>
    </row>
    <row r="253" spans="1:6" ht="15.75">
      <c r="A253" s="9" t="s">
        <v>48</v>
      </c>
      <c r="B253" s="8">
        <v>10</v>
      </c>
      <c r="C253" s="6" t="s">
        <v>359</v>
      </c>
      <c r="D253" s="8" t="s">
        <v>262</v>
      </c>
      <c r="E253" s="6" t="s">
        <v>360</v>
      </c>
      <c r="F253" s="63">
        <v>29756.61</v>
      </c>
    </row>
    <row r="254" spans="1:6" ht="32.25" customHeight="1">
      <c r="A254" s="11" t="s">
        <v>153</v>
      </c>
      <c r="B254" s="8">
        <v>10</v>
      </c>
      <c r="C254" s="6" t="s">
        <v>359</v>
      </c>
      <c r="D254" s="8" t="s">
        <v>54</v>
      </c>
      <c r="E254" s="6"/>
      <c r="F254" s="63">
        <f>SUM(F255+F270)</f>
        <v>15139648.08</v>
      </c>
    </row>
    <row r="255" spans="1:6" ht="51.75" customHeight="1">
      <c r="A255" s="95" t="s">
        <v>214</v>
      </c>
      <c r="B255" s="8">
        <v>10</v>
      </c>
      <c r="C255" s="6" t="s">
        <v>359</v>
      </c>
      <c r="D255" s="8" t="s">
        <v>99</v>
      </c>
      <c r="E255" s="6"/>
      <c r="F255" s="63">
        <f>SUM(F256,F258,F261,F264,F267)</f>
        <v>15123973.08</v>
      </c>
    </row>
    <row r="256" spans="1:6" ht="15.75">
      <c r="A256" s="11" t="s">
        <v>106</v>
      </c>
      <c r="B256" s="8">
        <v>10</v>
      </c>
      <c r="C256" s="6" t="s">
        <v>359</v>
      </c>
      <c r="D256" s="8" t="s">
        <v>100</v>
      </c>
      <c r="E256" s="6"/>
      <c r="F256" s="63">
        <f>SUM(F257)</f>
        <v>4614391.73</v>
      </c>
    </row>
    <row r="257" spans="1:6" ht="24" customHeight="1">
      <c r="A257" s="9" t="s">
        <v>384</v>
      </c>
      <c r="B257" s="8">
        <v>10</v>
      </c>
      <c r="C257" s="6" t="s">
        <v>359</v>
      </c>
      <c r="D257" s="8" t="s">
        <v>100</v>
      </c>
      <c r="E257" s="6" t="s">
        <v>383</v>
      </c>
      <c r="F257" s="63">
        <v>4614391.73</v>
      </c>
    </row>
    <row r="258" spans="1:6" ht="27" customHeight="1">
      <c r="A258" s="16" t="s">
        <v>107</v>
      </c>
      <c r="B258" s="8">
        <v>10</v>
      </c>
      <c r="C258" s="6" t="s">
        <v>359</v>
      </c>
      <c r="D258" s="8" t="s">
        <v>101</v>
      </c>
      <c r="E258" s="6"/>
      <c r="F258" s="63">
        <f>SUM(F259+F260)</f>
        <v>292946.63</v>
      </c>
    </row>
    <row r="259" spans="1:6" ht="23.25" customHeight="1">
      <c r="A259" s="9" t="s">
        <v>384</v>
      </c>
      <c r="B259" s="8">
        <v>10</v>
      </c>
      <c r="C259" s="6" t="s">
        <v>359</v>
      </c>
      <c r="D259" s="8" t="s">
        <v>101</v>
      </c>
      <c r="E259" s="6" t="s">
        <v>383</v>
      </c>
      <c r="F259" s="63">
        <v>288011.12</v>
      </c>
    </row>
    <row r="260" spans="1:6" ht="19.5" customHeight="1">
      <c r="A260" s="9" t="s">
        <v>48</v>
      </c>
      <c r="B260" s="8">
        <v>10</v>
      </c>
      <c r="C260" s="6" t="s">
        <v>359</v>
      </c>
      <c r="D260" s="8" t="s">
        <v>101</v>
      </c>
      <c r="E260" s="6" t="s">
        <v>360</v>
      </c>
      <c r="F260" s="63">
        <v>4935.51</v>
      </c>
    </row>
    <row r="261" spans="1:6" ht="33.75" customHeight="1">
      <c r="A261" s="11" t="s">
        <v>108</v>
      </c>
      <c r="B261" s="8">
        <v>10</v>
      </c>
      <c r="C261" s="6" t="s">
        <v>359</v>
      </c>
      <c r="D261" s="8" t="s">
        <v>102</v>
      </c>
      <c r="E261" s="6"/>
      <c r="F261" s="63">
        <f>SUM(F262+F263)</f>
        <v>888004.18</v>
      </c>
    </row>
    <row r="262" spans="1:6" s="2" customFormat="1" ht="16.5" customHeight="1">
      <c r="A262" s="9" t="s">
        <v>384</v>
      </c>
      <c r="B262" s="8">
        <v>10</v>
      </c>
      <c r="C262" s="6" t="s">
        <v>359</v>
      </c>
      <c r="D262" s="8" t="s">
        <v>102</v>
      </c>
      <c r="E262" s="6" t="s">
        <v>383</v>
      </c>
      <c r="F262" s="63">
        <v>877046.01</v>
      </c>
    </row>
    <row r="263" spans="1:6" s="2" customFormat="1" ht="16.5" customHeight="1">
      <c r="A263" s="9" t="s">
        <v>48</v>
      </c>
      <c r="B263" s="8">
        <v>10</v>
      </c>
      <c r="C263" s="6" t="s">
        <v>359</v>
      </c>
      <c r="D263" s="8" t="s">
        <v>102</v>
      </c>
      <c r="E263" s="6" t="s">
        <v>360</v>
      </c>
      <c r="F263" s="108">
        <v>10958.17</v>
      </c>
    </row>
    <row r="264" spans="1:6" ht="15.75" customHeight="1">
      <c r="A264" s="45" t="s">
        <v>109</v>
      </c>
      <c r="B264" s="8">
        <v>10</v>
      </c>
      <c r="C264" s="6" t="s">
        <v>359</v>
      </c>
      <c r="D264" s="8" t="s">
        <v>103</v>
      </c>
      <c r="E264" s="6"/>
      <c r="F264" s="63">
        <f>SUM(F265+F266)</f>
        <v>6584740.069999999</v>
      </c>
    </row>
    <row r="265" spans="1:6" ht="24.75" customHeight="1">
      <c r="A265" s="9" t="s">
        <v>384</v>
      </c>
      <c r="B265" s="8">
        <v>10</v>
      </c>
      <c r="C265" s="6" t="s">
        <v>359</v>
      </c>
      <c r="D265" s="8" t="s">
        <v>103</v>
      </c>
      <c r="E265" s="6" t="s">
        <v>383</v>
      </c>
      <c r="F265" s="63">
        <v>6475015.22</v>
      </c>
    </row>
    <row r="266" spans="1:6" ht="17.25" customHeight="1">
      <c r="A266" s="9" t="s">
        <v>48</v>
      </c>
      <c r="B266" s="8">
        <v>10</v>
      </c>
      <c r="C266" s="6" t="s">
        <v>359</v>
      </c>
      <c r="D266" s="69" t="s">
        <v>103</v>
      </c>
      <c r="E266" s="6" t="s">
        <v>360</v>
      </c>
      <c r="F266" s="63">
        <v>109724.85</v>
      </c>
    </row>
    <row r="267" spans="1:6" ht="17.25" customHeight="1">
      <c r="A267" s="11" t="s">
        <v>110</v>
      </c>
      <c r="B267" s="8">
        <v>10</v>
      </c>
      <c r="C267" s="6" t="s">
        <v>359</v>
      </c>
      <c r="D267" s="8" t="s">
        <v>104</v>
      </c>
      <c r="E267" s="6"/>
      <c r="F267" s="63">
        <f>SUM(F268+F269)</f>
        <v>2743890.47</v>
      </c>
    </row>
    <row r="268" spans="1:6" ht="17.25" customHeight="1">
      <c r="A268" s="9" t="s">
        <v>384</v>
      </c>
      <c r="B268" s="8">
        <v>10</v>
      </c>
      <c r="C268" s="6" t="s">
        <v>359</v>
      </c>
      <c r="D268" s="8" t="s">
        <v>104</v>
      </c>
      <c r="E268" s="6" t="s">
        <v>383</v>
      </c>
      <c r="F268" s="63">
        <v>2696699.66</v>
      </c>
    </row>
    <row r="269" spans="1:6" ht="18.75" customHeight="1">
      <c r="A269" s="9" t="s">
        <v>48</v>
      </c>
      <c r="B269" s="8">
        <v>10</v>
      </c>
      <c r="C269" s="6" t="s">
        <v>359</v>
      </c>
      <c r="D269" s="8" t="s">
        <v>104</v>
      </c>
      <c r="E269" s="6" t="s">
        <v>360</v>
      </c>
      <c r="F269" s="63">
        <v>47190.81</v>
      </c>
    </row>
    <row r="270" spans="1:6" ht="52.5" customHeight="1">
      <c r="A270" s="53" t="s">
        <v>266</v>
      </c>
      <c r="B270" s="8">
        <v>10</v>
      </c>
      <c r="C270" s="6" t="s">
        <v>359</v>
      </c>
      <c r="D270" s="8" t="s">
        <v>120</v>
      </c>
      <c r="E270" s="6"/>
      <c r="F270" s="63">
        <f>SUM(F271)</f>
        <v>15675</v>
      </c>
    </row>
    <row r="271" spans="1:6" ht="18.75" customHeight="1">
      <c r="A271" s="9" t="s">
        <v>273</v>
      </c>
      <c r="B271" s="8">
        <v>10</v>
      </c>
      <c r="C271" s="6" t="s">
        <v>359</v>
      </c>
      <c r="D271" s="8" t="s">
        <v>272</v>
      </c>
      <c r="E271" s="6"/>
      <c r="F271" s="63">
        <f>SUM(F272)</f>
        <v>15675</v>
      </c>
    </row>
    <row r="272" spans="1:6" ht="14.25" customHeight="1">
      <c r="A272" s="56" t="s">
        <v>48</v>
      </c>
      <c r="B272" s="8">
        <v>10</v>
      </c>
      <c r="C272" s="6" t="s">
        <v>359</v>
      </c>
      <c r="D272" s="8" t="s">
        <v>272</v>
      </c>
      <c r="E272" s="6" t="s">
        <v>360</v>
      </c>
      <c r="F272" s="63">
        <v>15675</v>
      </c>
    </row>
    <row r="273" spans="1:6" ht="32.25" customHeight="1">
      <c r="A273" s="11" t="s">
        <v>202</v>
      </c>
      <c r="B273" s="8">
        <v>10</v>
      </c>
      <c r="C273" s="6" t="s">
        <v>359</v>
      </c>
      <c r="D273" s="8" t="s">
        <v>88</v>
      </c>
      <c r="E273" s="6"/>
      <c r="F273" s="63">
        <f>SUM(F274)</f>
        <v>850166</v>
      </c>
    </row>
    <row r="274" spans="1:6" ht="48.75" customHeight="1">
      <c r="A274" s="16" t="s">
        <v>211</v>
      </c>
      <c r="B274" s="8">
        <v>10</v>
      </c>
      <c r="C274" s="6" t="s">
        <v>359</v>
      </c>
      <c r="D274" s="8" t="s">
        <v>96</v>
      </c>
      <c r="E274" s="6"/>
      <c r="F274" s="63">
        <f>SUM(F275)</f>
        <v>850166</v>
      </c>
    </row>
    <row r="275" spans="1:6" ht="36" customHeight="1">
      <c r="A275" s="9" t="s">
        <v>111</v>
      </c>
      <c r="B275" s="8">
        <v>10</v>
      </c>
      <c r="C275" s="6" t="s">
        <v>359</v>
      </c>
      <c r="D275" s="8" t="s">
        <v>105</v>
      </c>
      <c r="E275" s="6"/>
      <c r="F275" s="63">
        <f>SUM(F276)</f>
        <v>850166</v>
      </c>
    </row>
    <row r="276" spans="1:6" ht="16.5" customHeight="1">
      <c r="A276" s="9" t="s">
        <v>384</v>
      </c>
      <c r="B276" s="8">
        <v>10</v>
      </c>
      <c r="C276" s="6" t="s">
        <v>359</v>
      </c>
      <c r="D276" s="8" t="s">
        <v>105</v>
      </c>
      <c r="E276" s="6" t="s">
        <v>383</v>
      </c>
      <c r="F276" s="63">
        <v>850166</v>
      </c>
    </row>
    <row r="277" spans="1:6" ht="15.75">
      <c r="A277" s="29" t="s">
        <v>386</v>
      </c>
      <c r="B277" s="30">
        <v>10</v>
      </c>
      <c r="C277" s="31" t="s">
        <v>364</v>
      </c>
      <c r="D277" s="30"/>
      <c r="E277" s="6"/>
      <c r="F277" s="64">
        <f>SUM(F278+F283)</f>
        <v>13776870.370000001</v>
      </c>
    </row>
    <row r="278" spans="1:6" s="3" customFormat="1" ht="35.25" customHeight="1">
      <c r="A278" s="11" t="s">
        <v>153</v>
      </c>
      <c r="B278" s="8">
        <v>10</v>
      </c>
      <c r="C278" s="6" t="s">
        <v>364</v>
      </c>
      <c r="D278" s="8" t="s">
        <v>54</v>
      </c>
      <c r="E278" s="6"/>
      <c r="F278" s="63">
        <f>SUM(F279)</f>
        <v>12110525</v>
      </c>
    </row>
    <row r="279" spans="1:6" ht="66.75" customHeight="1">
      <c r="A279" s="9" t="s">
        <v>154</v>
      </c>
      <c r="B279" s="50">
        <v>10</v>
      </c>
      <c r="C279" s="6" t="s">
        <v>364</v>
      </c>
      <c r="D279" s="50" t="s">
        <v>112</v>
      </c>
      <c r="E279" s="6"/>
      <c r="F279" s="63">
        <f>SUM(F280)</f>
        <v>12110525</v>
      </c>
    </row>
    <row r="280" spans="1:6" ht="36.75" customHeight="1">
      <c r="A280" s="9" t="s">
        <v>114</v>
      </c>
      <c r="B280" s="50">
        <v>10</v>
      </c>
      <c r="C280" s="6" t="s">
        <v>364</v>
      </c>
      <c r="D280" s="50" t="s">
        <v>113</v>
      </c>
      <c r="E280" s="6"/>
      <c r="F280" s="63">
        <f>SUM(F281+F282)</f>
        <v>12110525</v>
      </c>
    </row>
    <row r="281" spans="1:6" ht="21" customHeight="1">
      <c r="A281" s="9" t="s">
        <v>384</v>
      </c>
      <c r="B281" s="50">
        <v>10</v>
      </c>
      <c r="C281" s="6" t="s">
        <v>364</v>
      </c>
      <c r="D281" s="50" t="s">
        <v>113</v>
      </c>
      <c r="E281" s="6" t="s">
        <v>383</v>
      </c>
      <c r="F281" s="63">
        <v>8115657.54</v>
      </c>
    </row>
    <row r="282" spans="1:6" ht="17.25" customHeight="1">
      <c r="A282" s="9" t="s">
        <v>48</v>
      </c>
      <c r="B282" s="50">
        <v>10</v>
      </c>
      <c r="C282" s="6" t="s">
        <v>364</v>
      </c>
      <c r="D282" s="50" t="s">
        <v>113</v>
      </c>
      <c r="E282" s="6" t="s">
        <v>360</v>
      </c>
      <c r="F282" s="63">
        <v>3994867.46</v>
      </c>
    </row>
    <row r="283" spans="1:6" ht="37.5" customHeight="1">
      <c r="A283" s="67" t="s">
        <v>157</v>
      </c>
      <c r="B283" s="6" t="s">
        <v>288</v>
      </c>
      <c r="C283" s="6" t="s">
        <v>364</v>
      </c>
      <c r="D283" s="8" t="s">
        <v>289</v>
      </c>
      <c r="E283" s="6"/>
      <c r="F283" s="63">
        <f>SUM(F284)</f>
        <v>1666345.37</v>
      </c>
    </row>
    <row r="284" spans="1:6" ht="77.25" customHeight="1">
      <c r="A284" s="16" t="s">
        <v>208</v>
      </c>
      <c r="B284" s="8">
        <v>10</v>
      </c>
      <c r="C284" s="6" t="s">
        <v>364</v>
      </c>
      <c r="D284" s="8" t="s">
        <v>289</v>
      </c>
      <c r="E284" s="6"/>
      <c r="F284" s="63">
        <f>SUM(F285)</f>
        <v>1666345.37</v>
      </c>
    </row>
    <row r="285" spans="1:6" ht="20.25" customHeight="1">
      <c r="A285" s="16" t="s">
        <v>344</v>
      </c>
      <c r="B285" s="8">
        <v>10</v>
      </c>
      <c r="C285" s="6" t="s">
        <v>364</v>
      </c>
      <c r="D285" s="8" t="s">
        <v>289</v>
      </c>
      <c r="E285" s="6"/>
      <c r="F285" s="63">
        <f>SUM(F286)</f>
        <v>1666345.37</v>
      </c>
    </row>
    <row r="286" spans="1:6" ht="21" customHeight="1">
      <c r="A286" s="9" t="s">
        <v>384</v>
      </c>
      <c r="B286" s="50">
        <v>10</v>
      </c>
      <c r="C286" s="6" t="s">
        <v>364</v>
      </c>
      <c r="D286" s="50" t="s">
        <v>290</v>
      </c>
      <c r="E286" s="6" t="s">
        <v>383</v>
      </c>
      <c r="F286" s="63">
        <v>1666345.37</v>
      </c>
    </row>
    <row r="287" spans="1:6" ht="16.5" customHeight="1">
      <c r="A287" s="29" t="s">
        <v>387</v>
      </c>
      <c r="B287" s="30">
        <v>11</v>
      </c>
      <c r="C287" s="31" t="s">
        <v>356</v>
      </c>
      <c r="D287" s="30"/>
      <c r="E287" s="6"/>
      <c r="F287" s="64">
        <f>SUM(F288)</f>
        <v>36906509.27</v>
      </c>
    </row>
    <row r="288" spans="1:6" ht="47.25" customHeight="1">
      <c r="A288" s="55" t="s">
        <v>215</v>
      </c>
      <c r="B288" s="6" t="s">
        <v>388</v>
      </c>
      <c r="C288" s="6" t="s">
        <v>356</v>
      </c>
      <c r="D288" s="8" t="s">
        <v>117</v>
      </c>
      <c r="E288" s="6"/>
      <c r="F288" s="63">
        <f>SUM(F289)</f>
        <v>36906509.27</v>
      </c>
    </row>
    <row r="289" spans="1:6" ht="51" customHeight="1">
      <c r="A289" s="9" t="s">
        <v>307</v>
      </c>
      <c r="B289" s="6" t="s">
        <v>388</v>
      </c>
      <c r="C289" s="6" t="s">
        <v>356</v>
      </c>
      <c r="D289" s="8" t="s">
        <v>315</v>
      </c>
      <c r="E289" s="6"/>
      <c r="F289" s="63">
        <f>SUM(F291+F294+F292)</f>
        <v>36906509.27</v>
      </c>
    </row>
    <row r="290" spans="1:6" ht="51" customHeight="1">
      <c r="A290" s="9" t="s">
        <v>216</v>
      </c>
      <c r="B290" s="6" t="s">
        <v>388</v>
      </c>
      <c r="C290" s="6" t="s">
        <v>356</v>
      </c>
      <c r="D290" s="8" t="s">
        <v>308</v>
      </c>
      <c r="E290" s="6"/>
      <c r="F290" s="63">
        <f>SUM(F291)</f>
        <v>157779.82</v>
      </c>
    </row>
    <row r="291" spans="1:6" ht="24" customHeight="1">
      <c r="A291" s="9" t="s">
        <v>48</v>
      </c>
      <c r="B291" s="6" t="s">
        <v>388</v>
      </c>
      <c r="C291" s="6" t="s">
        <v>356</v>
      </c>
      <c r="D291" s="8" t="s">
        <v>308</v>
      </c>
      <c r="E291" s="6" t="s">
        <v>360</v>
      </c>
      <c r="F291" s="63">
        <v>157779.82</v>
      </c>
    </row>
    <row r="292" spans="1:6" ht="32.25" customHeight="1">
      <c r="A292" s="67" t="s">
        <v>163</v>
      </c>
      <c r="B292" s="70" t="s">
        <v>388</v>
      </c>
      <c r="C292" s="70" t="s">
        <v>356</v>
      </c>
      <c r="D292" s="69" t="s">
        <v>160</v>
      </c>
      <c r="E292" s="6"/>
      <c r="F292" s="63">
        <f>SUM(F293)</f>
        <v>35248729.45</v>
      </c>
    </row>
    <row r="293" spans="1:6" ht="16.5" customHeight="1">
      <c r="A293" s="67" t="s">
        <v>159</v>
      </c>
      <c r="B293" s="70" t="s">
        <v>388</v>
      </c>
      <c r="C293" s="70" t="s">
        <v>356</v>
      </c>
      <c r="D293" s="69" t="s">
        <v>160</v>
      </c>
      <c r="E293" s="70" t="s">
        <v>324</v>
      </c>
      <c r="F293" s="63">
        <v>35248729.45</v>
      </c>
    </row>
    <row r="294" spans="1:6" ht="31.5">
      <c r="A294" s="9" t="s">
        <v>217</v>
      </c>
      <c r="B294" s="6" t="s">
        <v>388</v>
      </c>
      <c r="C294" s="6" t="s">
        <v>356</v>
      </c>
      <c r="D294" s="69" t="s">
        <v>158</v>
      </c>
      <c r="E294" s="6"/>
      <c r="F294" s="63">
        <v>1500000</v>
      </c>
    </row>
    <row r="295" spans="1:6" ht="15.75">
      <c r="A295" s="67" t="s">
        <v>159</v>
      </c>
      <c r="B295" s="6" t="s">
        <v>388</v>
      </c>
      <c r="C295" s="6" t="s">
        <v>356</v>
      </c>
      <c r="D295" s="69" t="s">
        <v>158</v>
      </c>
      <c r="E295" s="70" t="s">
        <v>324</v>
      </c>
      <c r="F295" s="63">
        <v>1500000</v>
      </c>
    </row>
    <row r="296" spans="1:6" ht="15.75">
      <c r="A296" s="43" t="s">
        <v>51</v>
      </c>
      <c r="B296" s="6" t="s">
        <v>389</v>
      </c>
      <c r="C296" s="6"/>
      <c r="D296" s="6"/>
      <c r="E296" s="6"/>
      <c r="F296" s="64">
        <f>SUM(F297)</f>
        <v>795037.22</v>
      </c>
    </row>
    <row r="297" spans="1:6" ht="15.75">
      <c r="A297" s="9" t="s">
        <v>52</v>
      </c>
      <c r="B297" s="6" t="s">
        <v>389</v>
      </c>
      <c r="C297" s="6" t="s">
        <v>354</v>
      </c>
      <c r="D297" s="6"/>
      <c r="E297" s="6"/>
      <c r="F297" s="63">
        <f>SUM(F298)</f>
        <v>795037.22</v>
      </c>
    </row>
    <row r="298" spans="1:6" ht="64.5" customHeight="1">
      <c r="A298" s="9" t="s">
        <v>186</v>
      </c>
      <c r="B298" s="6" t="s">
        <v>389</v>
      </c>
      <c r="C298" s="6" t="s">
        <v>354</v>
      </c>
      <c r="D298" s="6" t="s">
        <v>62</v>
      </c>
      <c r="E298" s="6"/>
      <c r="F298" s="63">
        <f>SUM(F299)</f>
        <v>795037.22</v>
      </c>
    </row>
    <row r="299" spans="1:6" ht="85.5" customHeight="1">
      <c r="A299" s="9" t="s">
        <v>218</v>
      </c>
      <c r="B299" s="6" t="s">
        <v>389</v>
      </c>
      <c r="C299" s="6" t="s">
        <v>354</v>
      </c>
      <c r="D299" s="6" t="s">
        <v>248</v>
      </c>
      <c r="E299" s="6"/>
      <c r="F299" s="63">
        <f>SUM(F300)</f>
        <v>795037.22</v>
      </c>
    </row>
    <row r="300" spans="1:6" ht="18" customHeight="1">
      <c r="A300" s="9" t="s">
        <v>219</v>
      </c>
      <c r="B300" s="6" t="s">
        <v>389</v>
      </c>
      <c r="C300" s="6" t="s">
        <v>354</v>
      </c>
      <c r="D300" s="6" t="s">
        <v>263</v>
      </c>
      <c r="E300" s="6"/>
      <c r="F300" s="63">
        <f>SUM(F301)</f>
        <v>795037.22</v>
      </c>
    </row>
    <row r="301" spans="1:6" ht="15.75">
      <c r="A301" s="56" t="s">
        <v>118</v>
      </c>
      <c r="B301" s="6" t="s">
        <v>389</v>
      </c>
      <c r="C301" s="6" t="s">
        <v>354</v>
      </c>
      <c r="D301" s="6" t="s">
        <v>263</v>
      </c>
      <c r="E301" s="6" t="s">
        <v>53</v>
      </c>
      <c r="F301" s="63">
        <v>795037.22</v>
      </c>
    </row>
    <row r="302" spans="1:6" ht="38.25" customHeight="1">
      <c r="A302" s="29" t="s">
        <v>390</v>
      </c>
      <c r="B302" s="30">
        <v>14</v>
      </c>
      <c r="C302" s="30"/>
      <c r="D302" s="30"/>
      <c r="E302" s="6"/>
      <c r="F302" s="64">
        <f>SUM(F303)</f>
        <v>18046527</v>
      </c>
    </row>
    <row r="303" spans="1:6" ht="37.5" customHeight="1">
      <c r="A303" s="29" t="s">
        <v>391</v>
      </c>
      <c r="B303" s="30">
        <v>14</v>
      </c>
      <c r="C303" s="31" t="s">
        <v>354</v>
      </c>
      <c r="D303" s="30"/>
      <c r="E303" s="6"/>
      <c r="F303" s="64">
        <f>SUM(F304)</f>
        <v>18046527</v>
      </c>
    </row>
    <row r="304" spans="1:6" ht="63" customHeight="1">
      <c r="A304" s="11" t="s">
        <v>186</v>
      </c>
      <c r="B304" s="8">
        <v>14</v>
      </c>
      <c r="C304" s="6" t="s">
        <v>354</v>
      </c>
      <c r="D304" s="8" t="s">
        <v>62</v>
      </c>
      <c r="E304" s="6"/>
      <c r="F304" s="63">
        <f>SUM(F305)</f>
        <v>18046527</v>
      </c>
    </row>
    <row r="305" spans="1:6" ht="78.75">
      <c r="A305" s="11" t="s">
        <v>220</v>
      </c>
      <c r="B305" s="8">
        <v>14</v>
      </c>
      <c r="C305" s="6" t="s">
        <v>354</v>
      </c>
      <c r="D305" s="8" t="s">
        <v>249</v>
      </c>
      <c r="E305" s="6"/>
      <c r="F305" s="63">
        <f>SUM(F306)</f>
        <v>18046527</v>
      </c>
    </row>
    <row r="306" spans="1:6" ht="14.25" customHeight="1">
      <c r="A306" s="11" t="s">
        <v>119</v>
      </c>
      <c r="B306" s="8">
        <v>14</v>
      </c>
      <c r="C306" s="6" t="s">
        <v>354</v>
      </c>
      <c r="D306" s="8" t="s">
        <v>264</v>
      </c>
      <c r="E306" s="6"/>
      <c r="F306" s="63">
        <f>SUM(F307)</f>
        <v>18046527</v>
      </c>
    </row>
    <row r="307" spans="1:6" ht="15.75">
      <c r="A307" s="11" t="s">
        <v>365</v>
      </c>
      <c r="B307" s="8">
        <v>14</v>
      </c>
      <c r="C307" s="6" t="s">
        <v>354</v>
      </c>
      <c r="D307" s="8" t="s">
        <v>264</v>
      </c>
      <c r="E307" s="6" t="s">
        <v>1</v>
      </c>
      <c r="F307" s="63">
        <v>18046527</v>
      </c>
    </row>
    <row r="308" ht="15.75">
      <c r="F308" s="63">
        <f>SUM(F309)</f>
        <v>32539440</v>
      </c>
    </row>
    <row r="309" ht="15.75">
      <c r="F309" s="63">
        <v>32539440</v>
      </c>
    </row>
    <row r="310" ht="15.75">
      <c r="F310" s="63">
        <v>1500000</v>
      </c>
    </row>
    <row r="311" ht="15.75">
      <c r="F311" s="63">
        <v>1500000</v>
      </c>
    </row>
  </sheetData>
  <sheetProtection/>
  <mergeCells count="3">
    <mergeCell ref="A10:E10"/>
    <mergeCell ref="A11:E11"/>
    <mergeCell ref="B1:F8"/>
  </mergeCells>
  <printOptions/>
  <pageMargins left="0.5905511811023623" right="0.1968503937007874" top="0.7480314960629921" bottom="0.7874015748031497" header="0.31496062992125984" footer="0.31496062992125984"/>
  <pageSetup blackAndWhite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1">
      <selection activeCell="A69" sqref="A69"/>
    </sheetView>
  </sheetViews>
  <sheetFormatPr defaultColWidth="9.140625" defaultRowHeight="15"/>
  <cols>
    <col min="1" max="1" width="104.8515625" style="0" customWidth="1"/>
    <col min="2" max="2" width="11.421875" style="0" customWidth="1"/>
    <col min="3" max="3" width="16.8515625" style="0" customWidth="1"/>
  </cols>
  <sheetData>
    <row r="1" spans="1:3" ht="15" customHeight="1">
      <c r="A1" s="153" t="s">
        <v>724</v>
      </c>
      <c r="B1" s="121"/>
      <c r="C1" s="121"/>
    </row>
    <row r="2" spans="1:3" ht="15">
      <c r="A2" s="153"/>
      <c r="B2" s="121"/>
      <c r="C2" s="121"/>
    </row>
    <row r="3" spans="1:3" ht="15">
      <c r="A3" s="153"/>
      <c r="B3" s="121"/>
      <c r="C3" s="121"/>
    </row>
    <row r="4" spans="1:3" ht="15">
      <c r="A4" s="121"/>
      <c r="B4" s="121"/>
      <c r="C4" s="121"/>
    </row>
    <row r="5" spans="1:3" ht="15">
      <c r="A5" s="121"/>
      <c r="B5" s="121"/>
      <c r="C5" s="121"/>
    </row>
    <row r="6" spans="1:3" ht="3" customHeight="1">
      <c r="A6" s="121"/>
      <c r="B6" s="121"/>
      <c r="C6" s="121"/>
    </row>
    <row r="7" spans="1:3" ht="18" customHeight="1">
      <c r="A7" s="151" t="s">
        <v>658</v>
      </c>
      <c r="B7" s="151"/>
      <c r="C7" s="151"/>
    </row>
    <row r="8" spans="1:3" ht="3.75" customHeight="1" hidden="1">
      <c r="A8" s="151"/>
      <c r="B8" s="151"/>
      <c r="C8" s="151"/>
    </row>
    <row r="9" spans="1:3" ht="3.75" customHeight="1">
      <c r="A9" s="151"/>
      <c r="B9" s="151"/>
      <c r="C9" s="151"/>
    </row>
    <row r="10" spans="1:3" ht="6" customHeight="1">
      <c r="A10" s="151"/>
      <c r="B10" s="151"/>
      <c r="C10" s="151"/>
    </row>
    <row r="11" spans="1:3" ht="11.25" customHeight="1">
      <c r="A11" s="151"/>
      <c r="B11" s="151"/>
      <c r="C11" s="151"/>
    </row>
    <row r="12" spans="1:3" ht="90" customHeight="1" hidden="1">
      <c r="A12" s="152"/>
      <c r="B12" s="152"/>
      <c r="C12" s="152"/>
    </row>
    <row r="13" spans="1:3" ht="33" customHeight="1">
      <c r="A13" s="35" t="s">
        <v>347</v>
      </c>
      <c r="B13" s="35" t="s">
        <v>350</v>
      </c>
      <c r="C13" s="33" t="s">
        <v>484</v>
      </c>
    </row>
    <row r="14" spans="1:3" ht="15.75">
      <c r="A14" s="110" t="s">
        <v>634</v>
      </c>
      <c r="B14" s="70"/>
      <c r="C14" s="111"/>
    </row>
    <row r="15" spans="1:3" ht="19.5" customHeight="1">
      <c r="A15" s="110" t="s">
        <v>635</v>
      </c>
      <c r="B15" s="76"/>
      <c r="C15" s="111">
        <f>SUM(C16+C20+C25+C27+C29+C31+C39+C41+C45+C47+C49+C53+C55+C57+C59+C61+C63)</f>
        <v>463703429.92</v>
      </c>
    </row>
    <row r="16" spans="1:3" s="4" customFormat="1" ht="36" customHeight="1">
      <c r="A16" s="79" t="s">
        <v>196</v>
      </c>
      <c r="B16" s="78" t="s">
        <v>80</v>
      </c>
      <c r="C16" s="111">
        <f>SUM(C17:C19)</f>
        <v>300920464.90000004</v>
      </c>
    </row>
    <row r="17" spans="1:3" s="4" customFormat="1" ht="49.5" customHeight="1">
      <c r="A17" s="66" t="s">
        <v>197</v>
      </c>
      <c r="B17" s="69" t="s">
        <v>81</v>
      </c>
      <c r="C17" s="108">
        <f>SUM('[1]прил 9'!F133+'[1]прил 9'!F161)</f>
        <v>273345399.95</v>
      </c>
    </row>
    <row r="18" spans="1:3" s="4" customFormat="1" ht="53.25" customHeight="1">
      <c r="A18" s="66" t="s">
        <v>636</v>
      </c>
      <c r="B18" s="69" t="s">
        <v>86</v>
      </c>
      <c r="C18" s="112">
        <f>SUM('[1]прил 9'!F183)</f>
        <v>7587392.73</v>
      </c>
    </row>
    <row r="19" spans="1:3" s="4" customFormat="1" ht="65.25" customHeight="1">
      <c r="A19" s="66" t="s">
        <v>208</v>
      </c>
      <c r="B19" s="69" t="s">
        <v>87</v>
      </c>
      <c r="C19" s="112">
        <f>SUM('[1]прил 9'!F209+'[1]прил 9'!F250+'[1]прил 9'!F283)</f>
        <v>19987672.220000003</v>
      </c>
    </row>
    <row r="20" spans="1:3" s="4" customFormat="1" ht="33" customHeight="1">
      <c r="A20" s="113" t="s">
        <v>637</v>
      </c>
      <c r="B20" s="78" t="s">
        <v>54</v>
      </c>
      <c r="C20" s="114">
        <f>SUM(C21:C24)</f>
        <v>29950609.310000002</v>
      </c>
    </row>
    <row r="21" spans="1:3" s="4" customFormat="1" ht="50.25" customHeight="1">
      <c r="A21" s="67" t="s">
        <v>638</v>
      </c>
      <c r="B21" s="69" t="s">
        <v>99</v>
      </c>
      <c r="C21" s="112">
        <f>SUM('[1]прил 9'!F255+'[1]прил 9'!F245)</f>
        <v>15374009.31</v>
      </c>
    </row>
    <row r="22" spans="1:3" s="4" customFormat="1" ht="48.75" customHeight="1">
      <c r="A22" s="67" t="s">
        <v>639</v>
      </c>
      <c r="B22" s="69" t="s">
        <v>112</v>
      </c>
      <c r="C22" s="112">
        <f>SUM('[1]прил 9'!F278)</f>
        <v>12110525</v>
      </c>
    </row>
    <row r="23" spans="1:3" s="4" customFormat="1" ht="51.75" customHeight="1">
      <c r="A23" s="53" t="s">
        <v>266</v>
      </c>
      <c r="B23" s="69" t="s">
        <v>120</v>
      </c>
      <c r="C23" s="112">
        <f>SUM('[1]прил 9'!F270)</f>
        <v>15675</v>
      </c>
    </row>
    <row r="24" spans="1:3" s="4" customFormat="1" ht="48.75" customHeight="1">
      <c r="A24" s="67" t="s">
        <v>155</v>
      </c>
      <c r="B24" s="69" t="s">
        <v>55</v>
      </c>
      <c r="C24" s="112">
        <f>SUM('[1]прил 9'!F38+'[1]прил 9'!F63+'[1]прил 9'!F80)</f>
        <v>2450400</v>
      </c>
    </row>
    <row r="25" spans="1:3" ht="35.25" customHeight="1">
      <c r="A25" s="113" t="s">
        <v>640</v>
      </c>
      <c r="B25" s="76" t="s">
        <v>60</v>
      </c>
      <c r="C25" s="114">
        <f>SUM(C26)</f>
        <v>237000</v>
      </c>
    </row>
    <row r="26" spans="1:3" ht="32.25" customHeight="1">
      <c r="A26" s="67" t="s">
        <v>292</v>
      </c>
      <c r="B26" s="76" t="s">
        <v>314</v>
      </c>
      <c r="C26" s="114">
        <f>SUM(C27)</f>
        <v>237000</v>
      </c>
    </row>
    <row r="27" spans="1:3" s="4" customFormat="1" ht="51" customHeight="1">
      <c r="A27" s="79" t="s">
        <v>184</v>
      </c>
      <c r="B27" s="77" t="s">
        <v>61</v>
      </c>
      <c r="C27" s="114">
        <f>SUM(C28)</f>
        <v>237000</v>
      </c>
    </row>
    <row r="28" spans="1:3" ht="36.75" customHeight="1">
      <c r="A28" s="66" t="s">
        <v>296</v>
      </c>
      <c r="B28" s="70" t="s">
        <v>641</v>
      </c>
      <c r="C28" s="114">
        <f>SUM('[1]прил 9'!F50)</f>
        <v>237000</v>
      </c>
    </row>
    <row r="29" spans="1:3" ht="36" customHeight="1">
      <c r="A29" s="113" t="s">
        <v>246</v>
      </c>
      <c r="B29" s="77" t="s">
        <v>77</v>
      </c>
      <c r="C29" s="114">
        <f>SUM(C30)</f>
        <v>1194510.73</v>
      </c>
    </row>
    <row r="30" spans="1:3" ht="36" customHeight="1">
      <c r="A30" s="67" t="s">
        <v>303</v>
      </c>
      <c r="B30" s="77" t="s">
        <v>642</v>
      </c>
      <c r="C30" s="114">
        <f>SUM('[1]прил 9'!F119)</f>
        <v>1194510.73</v>
      </c>
    </row>
    <row r="31" spans="1:3" ht="37.5" customHeight="1">
      <c r="A31" s="113" t="s">
        <v>202</v>
      </c>
      <c r="B31" s="76" t="s">
        <v>88</v>
      </c>
      <c r="C31" s="114">
        <f>SUM(C32:C35)</f>
        <v>19047899.560000002</v>
      </c>
    </row>
    <row r="32" spans="1:3" ht="48.75" customHeight="1">
      <c r="A32" s="67" t="s">
        <v>209</v>
      </c>
      <c r="B32" s="70" t="s">
        <v>94</v>
      </c>
      <c r="C32" s="112">
        <f>SUM('[1]прил 9'!F219)</f>
        <v>3228624.92</v>
      </c>
    </row>
    <row r="33" spans="1:3" ht="35.25" customHeight="1">
      <c r="A33" s="67" t="s">
        <v>210</v>
      </c>
      <c r="B33" s="70" t="s">
        <v>95</v>
      </c>
      <c r="C33" s="112">
        <f>SUM('[1]прил 9'!F224)</f>
        <v>5353994.899999999</v>
      </c>
    </row>
    <row r="34" spans="1:3" s="4" customFormat="1" ht="51.75" customHeight="1">
      <c r="A34" s="66" t="s">
        <v>203</v>
      </c>
      <c r="B34" s="69" t="s">
        <v>89</v>
      </c>
      <c r="C34" s="112">
        <f>SUM('[1]прил 9'!F189)</f>
        <v>8395398.57</v>
      </c>
    </row>
    <row r="35" spans="1:3" s="4" customFormat="1" ht="39" customHeight="1">
      <c r="A35" s="66" t="s">
        <v>643</v>
      </c>
      <c r="B35" s="69" t="s">
        <v>96</v>
      </c>
      <c r="C35" s="112">
        <f>SUM('[1]прил 9'!F235+'[1]прил 9'!F274)</f>
        <v>2069881.1700000002</v>
      </c>
    </row>
    <row r="36" spans="1:3" ht="31.5" customHeight="1" hidden="1">
      <c r="A36" s="67"/>
      <c r="B36" s="70" t="s">
        <v>644</v>
      </c>
      <c r="C36" s="112"/>
    </row>
    <row r="37" spans="1:3" ht="15.75" customHeight="1" hidden="1">
      <c r="A37" s="67"/>
      <c r="B37" s="70" t="s">
        <v>644</v>
      </c>
      <c r="C37" s="112"/>
    </row>
    <row r="38" spans="1:3" ht="15" customHeight="1" hidden="1">
      <c r="A38" s="67"/>
      <c r="B38" s="70" t="s">
        <v>644</v>
      </c>
      <c r="C38" s="112"/>
    </row>
    <row r="39" spans="1:3" ht="32.25" customHeight="1">
      <c r="A39" s="113" t="s">
        <v>725</v>
      </c>
      <c r="B39" s="76" t="s">
        <v>117</v>
      </c>
      <c r="C39" s="114">
        <f>SUM(C40)</f>
        <v>36906509.27</v>
      </c>
    </row>
    <row r="40" spans="1:3" ht="34.5" customHeight="1">
      <c r="A40" s="67" t="s">
        <v>307</v>
      </c>
      <c r="B40" s="76" t="s">
        <v>315</v>
      </c>
      <c r="C40" s="114">
        <f>SUM('[1]прил 9'!F289)</f>
        <v>36906509.27</v>
      </c>
    </row>
    <row r="41" spans="1:3" ht="51" customHeight="1">
      <c r="A41" s="113" t="s">
        <v>205</v>
      </c>
      <c r="B41" s="76" t="s">
        <v>90</v>
      </c>
      <c r="C41" s="114">
        <f>SUM(C42:C44)</f>
        <v>2343882</v>
      </c>
    </row>
    <row r="42" spans="1:3" ht="50.25" customHeight="1">
      <c r="A42" s="67" t="s">
        <v>247</v>
      </c>
      <c r="B42" s="70" t="s">
        <v>91</v>
      </c>
      <c r="C42" s="112">
        <f>SUM('[1]прил 9'!F198)</f>
        <v>84100</v>
      </c>
    </row>
    <row r="43" spans="1:3" ht="49.5" customHeight="1">
      <c r="A43" s="67" t="s">
        <v>206</v>
      </c>
      <c r="B43" s="70" t="s">
        <v>93</v>
      </c>
      <c r="C43" s="112">
        <f>SUM('[1]прил 9'!F201)</f>
        <v>855582</v>
      </c>
    </row>
    <row r="44" spans="1:3" ht="19.5" customHeight="1">
      <c r="A44" s="71" t="s">
        <v>332</v>
      </c>
      <c r="B44" s="70" t="s">
        <v>645</v>
      </c>
      <c r="C44" s="112">
        <v>1404200</v>
      </c>
    </row>
    <row r="45" spans="1:3" s="4" customFormat="1" ht="32.25" customHeight="1">
      <c r="A45" s="79" t="s">
        <v>646</v>
      </c>
      <c r="B45" s="77" t="s">
        <v>79</v>
      </c>
      <c r="C45" s="114">
        <f>SUM(C46)</f>
        <v>30000</v>
      </c>
    </row>
    <row r="46" spans="1:3" s="4" customFormat="1" ht="36.75" customHeight="1">
      <c r="A46" s="67" t="s">
        <v>309</v>
      </c>
      <c r="B46" s="77" t="s">
        <v>316</v>
      </c>
      <c r="C46" s="114">
        <v>30000</v>
      </c>
    </row>
    <row r="47" spans="1:3" s="4" customFormat="1" ht="35.25" customHeight="1">
      <c r="A47" s="113" t="s">
        <v>647</v>
      </c>
      <c r="B47" s="77" t="s">
        <v>63</v>
      </c>
      <c r="C47" s="114">
        <f>SUM(C48)</f>
        <v>1235000</v>
      </c>
    </row>
    <row r="48" spans="1:3" s="4" customFormat="1" ht="33" customHeight="1">
      <c r="A48" s="71" t="s">
        <v>298</v>
      </c>
      <c r="B48" s="77" t="s">
        <v>648</v>
      </c>
      <c r="C48" s="114">
        <v>1235000</v>
      </c>
    </row>
    <row r="49" spans="1:3" s="4" customFormat="1" ht="65.25" customHeight="1">
      <c r="A49" s="79" t="s">
        <v>186</v>
      </c>
      <c r="B49" s="77" t="s">
        <v>62</v>
      </c>
      <c r="C49" s="114">
        <f>SUM(C50:C52)</f>
        <v>19215815.15</v>
      </c>
    </row>
    <row r="50" spans="1:3" s="4" customFormat="1" ht="69.75" customHeight="1">
      <c r="A50" s="66" t="s">
        <v>218</v>
      </c>
      <c r="B50" s="115" t="s">
        <v>248</v>
      </c>
      <c r="C50" s="112">
        <f>SUM('[1]прил 9'!F296)</f>
        <v>795037.22</v>
      </c>
    </row>
    <row r="51" spans="1:3" s="4" customFormat="1" ht="68.25" customHeight="1">
      <c r="A51" s="66" t="s">
        <v>220</v>
      </c>
      <c r="B51" s="115" t="s">
        <v>249</v>
      </c>
      <c r="C51" s="112">
        <f>SUM('[1]прил 9'!F305)</f>
        <v>18046527</v>
      </c>
    </row>
    <row r="52" spans="1:3" s="4" customFormat="1" ht="67.5" customHeight="1">
      <c r="A52" s="66" t="s">
        <v>649</v>
      </c>
      <c r="B52" s="115" t="s">
        <v>250</v>
      </c>
      <c r="C52" s="112">
        <f>SUM('[1]прил 9'!F67)</f>
        <v>374250.93</v>
      </c>
    </row>
    <row r="53" spans="1:3" s="4" customFormat="1" ht="40.5" customHeight="1">
      <c r="A53" s="79" t="s">
        <v>650</v>
      </c>
      <c r="B53" s="77" t="s">
        <v>71</v>
      </c>
      <c r="C53" s="112">
        <f>SUM(C54)</f>
        <v>258921</v>
      </c>
    </row>
    <row r="54" spans="1:3" ht="18.75" customHeight="1">
      <c r="A54" s="65" t="s">
        <v>651</v>
      </c>
      <c r="B54" s="70" t="s">
        <v>317</v>
      </c>
      <c r="C54" s="112">
        <f>SUM('[1]прил 9'!F55)</f>
        <v>258921</v>
      </c>
    </row>
    <row r="55" spans="1:3" ht="33.75" customHeight="1">
      <c r="A55" s="113" t="s">
        <v>652</v>
      </c>
      <c r="B55" s="77" t="s">
        <v>78</v>
      </c>
      <c r="C55" s="112">
        <f>SUM(C56)</f>
        <v>65450</v>
      </c>
    </row>
    <row r="56" spans="1:3" ht="67.5" customHeight="1">
      <c r="A56" s="67" t="s">
        <v>269</v>
      </c>
      <c r="B56" s="77" t="s">
        <v>270</v>
      </c>
      <c r="C56" s="112">
        <f>SUM('[1]прил 9'!F95)</f>
        <v>65450</v>
      </c>
    </row>
    <row r="57" spans="1:3" ht="54.75" customHeight="1">
      <c r="A57" s="113" t="s">
        <v>653</v>
      </c>
      <c r="B57" s="77" t="s">
        <v>141</v>
      </c>
      <c r="C57" s="114">
        <f>SUM(C58)</f>
        <v>0</v>
      </c>
    </row>
    <row r="58" spans="1:3" ht="37.5" customHeight="1">
      <c r="A58" s="67" t="s">
        <v>654</v>
      </c>
      <c r="B58" s="77" t="s">
        <v>318</v>
      </c>
      <c r="C58" s="114">
        <f>SUM('[1]прил 9'!F157)</f>
        <v>0</v>
      </c>
    </row>
    <row r="59" spans="1:3" ht="35.25" customHeight="1">
      <c r="A59" s="113" t="s">
        <v>655</v>
      </c>
      <c r="B59" s="77" t="s">
        <v>189</v>
      </c>
      <c r="C59" s="114">
        <f>SUM(C60)</f>
        <v>130000</v>
      </c>
    </row>
    <row r="60" spans="1:3" ht="33" customHeight="1">
      <c r="A60" s="67" t="s">
        <v>312</v>
      </c>
      <c r="B60" s="77" t="s">
        <v>319</v>
      </c>
      <c r="C60" s="114">
        <v>130000</v>
      </c>
    </row>
    <row r="61" spans="1:3" ht="37.5" customHeight="1">
      <c r="A61" s="113" t="s">
        <v>656</v>
      </c>
      <c r="B61" s="77" t="s">
        <v>245</v>
      </c>
      <c r="C61" s="114">
        <f>SUM(C62)</f>
        <v>51040624</v>
      </c>
    </row>
    <row r="62" spans="1:3" ht="37.5" customHeight="1">
      <c r="A62" s="66" t="s">
        <v>305</v>
      </c>
      <c r="B62" s="77" t="s">
        <v>320</v>
      </c>
      <c r="C62" s="114">
        <v>51040624</v>
      </c>
    </row>
    <row r="63" spans="1:3" ht="39" customHeight="1">
      <c r="A63" s="79" t="s">
        <v>657</v>
      </c>
      <c r="B63" s="77" t="s">
        <v>195</v>
      </c>
      <c r="C63" s="114">
        <f>SUM(C64)</f>
        <v>889744</v>
      </c>
    </row>
    <row r="64" spans="1:3" ht="39.75" customHeight="1">
      <c r="A64" s="67" t="s">
        <v>301</v>
      </c>
      <c r="B64" s="77" t="s">
        <v>321</v>
      </c>
      <c r="C64" s="114">
        <v>889744</v>
      </c>
    </row>
    <row r="65" spans="1:3" ht="2.25" customHeight="1">
      <c r="A65" s="116"/>
      <c r="B65" s="117"/>
      <c r="C65" s="118"/>
    </row>
    <row r="67" spans="1:3" ht="15.75">
      <c r="A67" s="119"/>
      <c r="B67" s="119"/>
      <c r="C67" s="120"/>
    </row>
  </sheetData>
  <sheetProtection/>
  <mergeCells count="2">
    <mergeCell ref="A7:C12"/>
    <mergeCell ref="A1:A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7.140625" style="0" customWidth="1"/>
    <col min="2" max="2" width="61.57421875" style="0" customWidth="1"/>
    <col min="3" max="3" width="18.00390625" style="0" customWidth="1"/>
  </cols>
  <sheetData>
    <row r="1" spans="2:3" ht="15">
      <c r="B1" s="154" t="s">
        <v>697</v>
      </c>
      <c r="C1" s="155"/>
    </row>
    <row r="2" spans="2:3" ht="15">
      <c r="B2" s="154" t="s">
        <v>678</v>
      </c>
      <c r="C2" s="155"/>
    </row>
    <row r="3" spans="2:3" ht="15">
      <c r="B3" s="154" t="s">
        <v>679</v>
      </c>
      <c r="C3" s="155"/>
    </row>
    <row r="4" spans="2:3" ht="15">
      <c r="B4" s="156" t="s">
        <v>699</v>
      </c>
      <c r="C4" s="157"/>
    </row>
    <row r="5" spans="2:3" ht="15">
      <c r="B5" s="154" t="s">
        <v>700</v>
      </c>
      <c r="C5" s="155"/>
    </row>
    <row r="6" spans="2:3" ht="15">
      <c r="B6" s="154" t="s">
        <v>698</v>
      </c>
      <c r="C6" s="155"/>
    </row>
    <row r="7" spans="2:3" ht="15">
      <c r="B7" s="154" t="s">
        <v>727</v>
      </c>
      <c r="C7" s="155"/>
    </row>
    <row r="8" spans="2:3" ht="15">
      <c r="B8" s="103"/>
      <c r="C8" s="124"/>
    </row>
    <row r="9" spans="2:3" ht="15">
      <c r="B9" s="159"/>
      <c r="C9" s="159"/>
    </row>
    <row r="10" spans="2:3" ht="15.75">
      <c r="B10" s="158" t="s">
        <v>680</v>
      </c>
      <c r="C10" s="158"/>
    </row>
    <row r="11" spans="1:3" ht="15.75">
      <c r="A11" s="146" t="s">
        <v>681</v>
      </c>
      <c r="B11" s="146"/>
      <c r="C11" s="146"/>
    </row>
    <row r="12" spans="1:3" ht="15.75">
      <c r="A12" s="146" t="s">
        <v>696</v>
      </c>
      <c r="B12" s="146"/>
      <c r="C12" s="146"/>
    </row>
    <row r="13" spans="2:3" ht="15">
      <c r="B13" s="109"/>
      <c r="C13" s="109"/>
    </row>
    <row r="14" spans="2:3" ht="15">
      <c r="B14" s="159"/>
      <c r="C14" s="159"/>
    </row>
    <row r="15" ht="15">
      <c r="C15" s="123" t="s">
        <v>275</v>
      </c>
    </row>
    <row r="16" spans="1:3" ht="15.75">
      <c r="A16" s="96" t="s">
        <v>665</v>
      </c>
      <c r="B16" s="96" t="s">
        <v>682</v>
      </c>
      <c r="C16" s="96" t="s">
        <v>695</v>
      </c>
    </row>
    <row r="17" spans="1:3" ht="15.75">
      <c r="A17" s="96">
        <v>1</v>
      </c>
      <c r="B17" s="128" t="s">
        <v>683</v>
      </c>
      <c r="C17" s="96"/>
    </row>
    <row r="18" spans="1:3" ht="15.75">
      <c r="A18" s="96">
        <v>2</v>
      </c>
      <c r="B18" s="128" t="s">
        <v>684</v>
      </c>
      <c r="C18" s="130">
        <v>399042</v>
      </c>
    </row>
    <row r="19" spans="1:3" ht="15.75">
      <c r="A19" s="96">
        <v>3</v>
      </c>
      <c r="B19" s="128" t="s">
        <v>685</v>
      </c>
      <c r="C19" s="130">
        <v>1712788</v>
      </c>
    </row>
    <row r="20" spans="1:3" ht="15.75">
      <c r="A20" s="96">
        <v>4</v>
      </c>
      <c r="B20" s="128" t="s">
        <v>686</v>
      </c>
      <c r="C20" s="130">
        <v>4362691</v>
      </c>
    </row>
    <row r="21" spans="1:3" ht="15.75">
      <c r="A21" s="96">
        <v>5</v>
      </c>
      <c r="B21" s="128" t="s">
        <v>687</v>
      </c>
      <c r="C21" s="130">
        <v>1329072</v>
      </c>
    </row>
    <row r="22" spans="1:3" ht="15.75">
      <c r="A22" s="96">
        <v>6</v>
      </c>
      <c r="B22" s="128" t="s">
        <v>688</v>
      </c>
      <c r="C22" s="130">
        <v>796361</v>
      </c>
    </row>
    <row r="23" spans="1:3" ht="15.75">
      <c r="A23" s="96">
        <v>7</v>
      </c>
      <c r="B23" s="128" t="s">
        <v>689</v>
      </c>
      <c r="C23" s="130">
        <v>699615</v>
      </c>
    </row>
    <row r="24" spans="1:3" ht="15.75">
      <c r="A24" s="96">
        <v>8</v>
      </c>
      <c r="B24" s="128" t="s">
        <v>690</v>
      </c>
      <c r="C24" s="130">
        <v>737867</v>
      </c>
    </row>
    <row r="25" spans="1:3" ht="15.75">
      <c r="A25" s="96">
        <v>9</v>
      </c>
      <c r="B25" s="128" t="s">
        <v>691</v>
      </c>
      <c r="C25" s="130">
        <v>817554</v>
      </c>
    </row>
    <row r="26" spans="1:3" ht="15.75">
      <c r="A26" s="96">
        <v>10</v>
      </c>
      <c r="B26" s="128" t="s">
        <v>692</v>
      </c>
      <c r="C26" s="130">
        <v>604269</v>
      </c>
    </row>
    <row r="27" spans="1:3" ht="15.75">
      <c r="A27" s="96">
        <v>11</v>
      </c>
      <c r="B27" s="128" t="s">
        <v>693</v>
      </c>
      <c r="C27" s="130">
        <v>6587268</v>
      </c>
    </row>
    <row r="28" spans="1:3" ht="15.75">
      <c r="A28" s="132"/>
      <c r="B28" s="133" t="s">
        <v>694</v>
      </c>
      <c r="C28" s="134">
        <f>SUM(C17:C27)</f>
        <v>18046527</v>
      </c>
    </row>
  </sheetData>
  <sheetProtection/>
  <mergeCells count="12">
    <mergeCell ref="B10:C10"/>
    <mergeCell ref="A11:C11"/>
    <mergeCell ref="A12:C12"/>
    <mergeCell ref="B7:C7"/>
    <mergeCell ref="B9:C9"/>
    <mergeCell ref="B14:C14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1">
      <selection activeCell="B7" sqref="B7:C7"/>
    </sheetView>
  </sheetViews>
  <sheetFormatPr defaultColWidth="9.140625" defaultRowHeight="15"/>
  <cols>
    <col min="2" max="2" width="69.421875" style="0" customWidth="1"/>
    <col min="3" max="3" width="15.421875" style="0" customWidth="1"/>
  </cols>
  <sheetData>
    <row r="1" spans="2:3" ht="15">
      <c r="B1" s="160" t="s">
        <v>701</v>
      </c>
      <c r="C1" s="161"/>
    </row>
    <row r="2" spans="2:3" ht="15">
      <c r="B2" s="160" t="s">
        <v>662</v>
      </c>
      <c r="C2" s="161"/>
    </row>
    <row r="3" spans="2:3" ht="15">
      <c r="B3" s="160" t="s">
        <v>663</v>
      </c>
      <c r="C3" s="161"/>
    </row>
    <row r="4" spans="2:3" ht="15">
      <c r="B4" s="160" t="s">
        <v>676</v>
      </c>
      <c r="C4" s="161"/>
    </row>
    <row r="5" spans="2:3" ht="15">
      <c r="B5" s="162" t="s">
        <v>677</v>
      </c>
      <c r="C5" s="163"/>
    </row>
    <row r="6" spans="2:3" ht="15">
      <c r="B6" s="160" t="s">
        <v>675</v>
      </c>
      <c r="C6" s="161"/>
    </row>
    <row r="7" spans="2:3" ht="15">
      <c r="B7" s="154" t="s">
        <v>728</v>
      </c>
      <c r="C7" s="155"/>
    </row>
    <row r="8" spans="2:3" ht="15">
      <c r="B8" s="103"/>
      <c r="C8" s="124"/>
    </row>
    <row r="10" spans="1:3" ht="15" customHeight="1">
      <c r="A10" s="149" t="s">
        <v>671</v>
      </c>
      <c r="B10" s="149"/>
      <c r="C10" s="149"/>
    </row>
    <row r="11" spans="1:2" ht="18.75">
      <c r="A11" s="105"/>
      <c r="B11" s="125" t="s">
        <v>674</v>
      </c>
    </row>
    <row r="12" spans="1:2" ht="18.75">
      <c r="A12" s="105"/>
      <c r="B12" s="125"/>
    </row>
    <row r="13" spans="1:2" ht="15.75">
      <c r="A13" s="105"/>
      <c r="B13" s="104"/>
    </row>
    <row r="14" ht="18.75">
      <c r="B14" s="126" t="s">
        <v>664</v>
      </c>
    </row>
    <row r="15" spans="1:3" ht="15.75">
      <c r="A15" s="127"/>
      <c r="C15" s="123" t="s">
        <v>275</v>
      </c>
    </row>
    <row r="16" spans="1:3" ht="63" customHeight="1">
      <c r="A16" s="164" t="s">
        <v>665</v>
      </c>
      <c r="B16" s="164" t="s">
        <v>666</v>
      </c>
      <c r="C16" s="164" t="s">
        <v>672</v>
      </c>
    </row>
    <row r="17" spans="1:3" ht="15">
      <c r="A17" s="164"/>
      <c r="B17" s="164"/>
      <c r="C17" s="164"/>
    </row>
    <row r="18" spans="1:3" ht="10.5" customHeight="1">
      <c r="A18" s="164"/>
      <c r="B18" s="164"/>
      <c r="C18" s="164"/>
    </row>
    <row r="19" spans="1:3" ht="15" hidden="1">
      <c r="A19" s="164"/>
      <c r="B19" s="164"/>
      <c r="C19" s="164"/>
    </row>
    <row r="20" spans="1:3" ht="15.75">
      <c r="A20" s="96">
        <v>1</v>
      </c>
      <c r="B20" s="128" t="s">
        <v>667</v>
      </c>
      <c r="C20" s="96">
        <v>0</v>
      </c>
    </row>
    <row r="21" spans="1:3" ht="31.5">
      <c r="A21" s="96">
        <v>2</v>
      </c>
      <c r="B21" s="128" t="s">
        <v>10</v>
      </c>
      <c r="C21" s="130">
        <v>35372000</v>
      </c>
    </row>
    <row r="22" spans="1:3" ht="15.75">
      <c r="A22" s="96">
        <v>3</v>
      </c>
      <c r="B22" s="128" t="s">
        <v>668</v>
      </c>
      <c r="C22" s="96">
        <v>0</v>
      </c>
    </row>
    <row r="23" spans="1:3" ht="15.75">
      <c r="A23" s="96"/>
      <c r="B23" s="128" t="s">
        <v>669</v>
      </c>
      <c r="C23" s="140">
        <f>SUM(C20:C22)</f>
        <v>35372000</v>
      </c>
    </row>
    <row r="24" ht="15.75">
      <c r="A24" s="127"/>
    </row>
    <row r="25" ht="15.75">
      <c r="A25" s="127"/>
    </row>
    <row r="26" spans="1:2" ht="18.75">
      <c r="A26" s="127"/>
      <c r="B26" s="126" t="s">
        <v>670</v>
      </c>
    </row>
    <row r="27" ht="18.75">
      <c r="A27" s="126"/>
    </row>
    <row r="28" ht="15.75">
      <c r="A28" s="127"/>
    </row>
    <row r="29" spans="1:3" ht="63" customHeight="1">
      <c r="A29" s="164" t="s">
        <v>665</v>
      </c>
      <c r="B29" s="164" t="s">
        <v>666</v>
      </c>
      <c r="C29" s="164" t="s">
        <v>673</v>
      </c>
    </row>
    <row r="30" spans="1:3" ht="15">
      <c r="A30" s="164"/>
      <c r="B30" s="164"/>
      <c r="C30" s="164"/>
    </row>
    <row r="31" spans="1:3" ht="15">
      <c r="A31" s="164"/>
      <c r="B31" s="164"/>
      <c r="C31" s="164"/>
    </row>
    <row r="32" spans="1:3" ht="15">
      <c r="A32" s="164"/>
      <c r="B32" s="164"/>
      <c r="C32" s="164"/>
    </row>
    <row r="33" spans="1:3" ht="15.75">
      <c r="A33" s="96">
        <v>1</v>
      </c>
      <c r="B33" s="128" t="s">
        <v>667</v>
      </c>
      <c r="C33" s="96">
        <v>0</v>
      </c>
    </row>
    <row r="34" spans="1:3" ht="31.5">
      <c r="A34" s="96">
        <v>2</v>
      </c>
      <c r="B34" s="128" t="s">
        <v>10</v>
      </c>
      <c r="C34" s="130">
        <v>51742125.76</v>
      </c>
    </row>
    <row r="35" spans="1:3" ht="15.75">
      <c r="A35" s="96">
        <v>3</v>
      </c>
      <c r="B35" s="128" t="s">
        <v>668</v>
      </c>
      <c r="C35" s="96">
        <v>0</v>
      </c>
    </row>
    <row r="36" spans="1:3" ht="15.75">
      <c r="A36" s="96"/>
      <c r="B36" s="128" t="s">
        <v>669</v>
      </c>
      <c r="C36" s="130">
        <f>SUM(C34)</f>
        <v>51742125.76</v>
      </c>
    </row>
    <row r="37" ht="15.75">
      <c r="A37" s="129"/>
    </row>
  </sheetData>
  <sheetProtection/>
  <mergeCells count="14">
    <mergeCell ref="B7:C7"/>
    <mergeCell ref="A10:C10"/>
    <mergeCell ref="A16:A19"/>
    <mergeCell ref="B16:B19"/>
    <mergeCell ref="C16:C19"/>
    <mergeCell ref="A29:A32"/>
    <mergeCell ref="B29:B32"/>
    <mergeCell ref="C29:C32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</cols>
  <sheetData>
    <row r="1" ht="15">
      <c r="E1" s="135" t="s">
        <v>721</v>
      </c>
    </row>
    <row r="2" ht="15">
      <c r="E2" s="135" t="s">
        <v>702</v>
      </c>
    </row>
    <row r="3" ht="15">
      <c r="E3" s="135" t="s">
        <v>703</v>
      </c>
    </row>
    <row r="4" ht="15">
      <c r="E4" s="135" t="s">
        <v>720</v>
      </c>
    </row>
    <row r="5" ht="15">
      <c r="E5" s="135" t="s">
        <v>719</v>
      </c>
    </row>
    <row r="6" ht="15">
      <c r="E6" s="135" t="s">
        <v>718</v>
      </c>
    </row>
    <row r="7" ht="15">
      <c r="E7" s="32" t="s">
        <v>729</v>
      </c>
    </row>
    <row r="10" spans="1:6" ht="18.75">
      <c r="A10" s="105"/>
      <c r="B10" s="169" t="s">
        <v>704</v>
      </c>
      <c r="C10" s="169"/>
      <c r="D10" s="169"/>
      <c r="E10" s="169"/>
      <c r="F10" s="169"/>
    </row>
    <row r="11" spans="1:7" ht="18.75">
      <c r="A11" s="149" t="s">
        <v>705</v>
      </c>
      <c r="B11" s="149"/>
      <c r="C11" s="149"/>
      <c r="D11" s="149"/>
      <c r="E11" s="149"/>
      <c r="F11" s="149"/>
      <c r="G11" s="149"/>
    </row>
    <row r="12" ht="15.75">
      <c r="A12" s="131"/>
    </row>
    <row r="13" ht="15.75">
      <c r="A13" s="129" t="s">
        <v>706</v>
      </c>
    </row>
    <row r="14" ht="15.75">
      <c r="A14" s="129"/>
    </row>
    <row r="15" spans="1:7" ht="60">
      <c r="A15" s="136"/>
      <c r="B15" s="137" t="s">
        <v>707</v>
      </c>
      <c r="C15" s="137" t="s">
        <v>708</v>
      </c>
      <c r="D15" s="137" t="s">
        <v>709</v>
      </c>
      <c r="E15" s="137" t="s">
        <v>483</v>
      </c>
      <c r="F15" s="137" t="s">
        <v>710</v>
      </c>
      <c r="G15" s="137" t="s">
        <v>711</v>
      </c>
    </row>
    <row r="16" spans="1:7" ht="15">
      <c r="A16" s="137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</row>
    <row r="17" spans="1:7" ht="15">
      <c r="A17" s="137"/>
      <c r="B17" s="137" t="s">
        <v>712</v>
      </c>
      <c r="C17" s="137" t="s">
        <v>712</v>
      </c>
      <c r="D17" s="137">
        <v>0</v>
      </c>
      <c r="E17" s="137" t="s">
        <v>712</v>
      </c>
      <c r="F17" s="137" t="s">
        <v>712</v>
      </c>
      <c r="G17" s="137" t="s">
        <v>712</v>
      </c>
    </row>
    <row r="18" ht="15.75">
      <c r="A18" s="129"/>
    </row>
    <row r="19" spans="1:7" ht="15.75">
      <c r="A19" s="170" t="s">
        <v>713</v>
      </c>
      <c r="B19" s="170"/>
      <c r="C19" s="170"/>
      <c r="D19" s="170"/>
      <c r="E19" s="170"/>
      <c r="F19" s="170"/>
      <c r="G19" s="170"/>
    </row>
    <row r="20" spans="1:7" ht="15.75">
      <c r="A20" s="171" t="s">
        <v>714</v>
      </c>
      <c r="B20" s="171"/>
      <c r="C20" s="171"/>
      <c r="D20" s="171"/>
      <c r="E20" s="171"/>
      <c r="F20" s="171"/>
      <c r="G20" s="171"/>
    </row>
    <row r="21" ht="15.75">
      <c r="A21" s="138" t="s">
        <v>483</v>
      </c>
    </row>
    <row r="22" spans="1:7" ht="57" customHeight="1">
      <c r="A22" s="165" t="s">
        <v>715</v>
      </c>
      <c r="B22" s="165"/>
      <c r="C22" s="165"/>
      <c r="D22" s="172" t="s">
        <v>717</v>
      </c>
      <c r="E22" s="173"/>
      <c r="F22" s="173"/>
      <c r="G22" s="174"/>
    </row>
    <row r="23" spans="1:7" ht="15">
      <c r="A23" s="165" t="s">
        <v>716</v>
      </c>
      <c r="B23" s="165"/>
      <c r="C23" s="165"/>
      <c r="D23" s="166">
        <v>0</v>
      </c>
      <c r="E23" s="167"/>
      <c r="F23" s="167"/>
      <c r="G23" s="168"/>
    </row>
    <row r="24" spans="1:4" ht="15.75">
      <c r="A24" s="138"/>
      <c r="D24" s="139"/>
    </row>
  </sheetData>
  <sheetProtection/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2015-06-22T12:06:38Z</cp:lastPrinted>
  <dcterms:created xsi:type="dcterms:W3CDTF">2011-10-10T13:40:01Z</dcterms:created>
  <dcterms:modified xsi:type="dcterms:W3CDTF">2015-06-22T12:07:03Z</dcterms:modified>
  <cp:category/>
  <cp:version/>
  <cp:contentType/>
  <cp:contentStatus/>
</cp:coreProperties>
</file>