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3"/>
  </bookViews>
  <sheets>
    <sheet name="прил1" sheetId="1" r:id="rId1"/>
    <sheet name="прил7" sheetId="2" r:id="rId2"/>
    <sheet name="прил 9" sheetId="3" r:id="rId3"/>
    <sheet name="прил13" sheetId="4" r:id="rId4"/>
    <sheet name="прил3" sheetId="5" r:id="rId5"/>
    <sheet name="прил 11" sheetId="6" r:id="rId6"/>
    <sheet name="ПРИЛ 5" sheetId="7" r:id="rId7"/>
  </sheets>
  <definedNames>
    <definedName name="_GoBack" localSheetId="2">'прил 9'!#REF!</definedName>
    <definedName name="_xlnm.Print_Area" localSheetId="5">'прил 11'!$A$1:$J$321</definedName>
    <definedName name="_xlnm.Print_Area" localSheetId="2">'прил 9'!$A$1:$F$318</definedName>
    <definedName name="_xlnm.Print_Area" localSheetId="3">'прил13'!$A$1:$C$58</definedName>
  </definedNames>
  <calcPr fullCalcOnLoad="1"/>
</workbook>
</file>

<file path=xl/sharedStrings.xml><?xml version="1.0" encoding="utf-8"?>
<sst xmlns="http://schemas.openxmlformats.org/spreadsheetml/2006/main" count="3283" uniqueCount="683">
  <si>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</si>
  <si>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</si>
  <si>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</si>
  <si>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</si>
  <si>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</si>
  <si>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</si>
  <si>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</si>
  <si>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1  16  21000  00  0000  140</t>
  </si>
  <si>
    <t>17 0 0000</t>
  </si>
  <si>
    <t>Дорожное хозяйство (дорожные фонды)</t>
  </si>
  <si>
    <t>Средства бюджета Октябрьского района Курской области на предоставление мер социальной поддержки работникам муниципальных образовательных организаций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</si>
  <si>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</si>
  <si>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</si>
  <si>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</si>
  <si>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</si>
  <si>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</si>
  <si>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</si>
  <si>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</si>
  <si>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</si>
  <si>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</si>
  <si>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</si>
  <si>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</si>
  <si>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</si>
  <si>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</si>
  <si>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</si>
  <si>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</si>
  <si>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</si>
  <si>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</si>
  <si>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</si>
  <si>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</si>
  <si>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</si>
  <si>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</si>
  <si>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</si>
  <si>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</si>
  <si>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</si>
  <si>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</si>
  <si>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</si>
  <si>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</si>
  <si>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</si>
  <si>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</si>
  <si>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01 3 1401</t>
  </si>
  <si>
    <t>15 1 0000</t>
  </si>
  <si>
    <t>рублей</t>
  </si>
  <si>
    <t>01 03 0100 05 0000 810</t>
  </si>
  <si>
    <t>01 03 0100 00 0000 800</t>
  </si>
  <si>
    <t>Средства бюджета Октябрьского района Курской области  на предоставление мер социальной поддержки работникам муниципальных образовательных учреждений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</si>
  <si>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</si>
  <si>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</si>
  <si>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</si>
  <si>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</si>
  <si>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</si>
  <si>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</si>
  <si>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</si>
  <si>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</si>
  <si>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</si>
  <si>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2 02 03999 05 0000 151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</si>
  <si>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</si>
  <si>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>03 1 0000</t>
  </si>
  <si>
    <t xml:space="preserve">05 1 0000 </t>
  </si>
  <si>
    <t>12 1 0000</t>
  </si>
  <si>
    <t>14 1 0000</t>
  </si>
  <si>
    <t>17 1 0000</t>
  </si>
  <si>
    <t>05 1 0000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</si>
  <si>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</si>
  <si>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</si>
  <si>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</si>
  <si>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</si>
  <si>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</si>
  <si>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</si>
  <si>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</si>
  <si>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</si>
  <si>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</si>
  <si>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</si>
  <si>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</si>
  <si>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</si>
  <si>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классификации расходов бюджета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</si>
  <si>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</si>
  <si>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</si>
  <si>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</si>
  <si>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</si>
  <si>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</si>
  <si>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</si>
  <si>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</si>
  <si>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</si>
  <si>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</si>
  <si>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</si>
  <si>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</si>
  <si>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</si>
  <si>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</si>
  <si>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</si>
  <si>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</si>
  <si>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</si>
  <si>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</si>
  <si>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</si>
  <si>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</si>
  <si>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</si>
  <si>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</si>
  <si>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</si>
  <si>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</si>
  <si>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</si>
  <si>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</si>
  <si>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</si>
  <si>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</si>
  <si>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</si>
  <si>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</si>
  <si>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</si>
  <si>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</si>
  <si>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</si>
  <si>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</si>
  <si>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</si>
  <si>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</si>
  <si>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</si>
  <si>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</si>
  <si>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</si>
  <si>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</si>
  <si>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Код бюджетной классификации
Российской    Федерации
</t>
  </si>
  <si>
    <t>Наименование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</si>
  <si>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</si>
  <si>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</si>
  <si>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</si>
  <si>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</si>
  <si>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</si>
  <si>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</si>
  <si>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</si>
  <si>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</si>
  <si>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</si>
  <si>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</si>
  <si>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</si>
  <si>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</si>
  <si>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</si>
  <si>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</si>
  <si>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</si>
  <si>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</si>
  <si>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</si>
  <si>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</si>
  <si>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</si>
  <si>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</si>
  <si>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</si>
  <si>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</si>
  <si>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</si>
  <si>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</si>
  <si>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</si>
  <si>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</si>
  <si>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</si>
  <si>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</si>
  <si>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</si>
  <si>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</si>
  <si>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</si>
  <si>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</si>
  <si>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</si>
  <si>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</si>
  <si>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01 06 0500 00 0000 000</t>
  </si>
  <si>
    <t>01 06 0500 00 0000 600</t>
  </si>
  <si>
    <t>01 06 0502 05 0000 640</t>
  </si>
  <si>
    <t>01 06 0502 05 2600 640</t>
  </si>
  <si>
    <t>01 06 0500 00 0000 500</t>
  </si>
  <si>
    <t>01 06 0502 05 0000 540</t>
  </si>
  <si>
    <t>01 06 0502 05 2600 540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</si>
  <si>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</si>
  <si>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</si>
  <si>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</si>
  <si>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</si>
  <si>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</si>
  <si>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</si>
  <si>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</si>
  <si>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</si>
  <si>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</si>
  <si>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</si>
  <si>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</si>
  <si>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</si>
  <si>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</si>
  <si>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</si>
  <si>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</si>
  <si>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</si>
  <si>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</si>
  <si>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</si>
  <si>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</si>
  <si>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</si>
  <si>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</si>
  <si>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</si>
  <si>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</si>
  <si>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</si>
  <si>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</si>
  <si>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по разделам и подразделам, целевым статьям и группам видов расходов </t>
  </si>
  <si>
    <t>Сумма          на 2015 год</t>
  </si>
  <si>
    <t>Муниципальная программа Октябрьского района Курской области « Содействие занятости населения  в Октябрьском районе Курской области»</t>
  </si>
  <si>
    <t>Подпрограмма «Развитие институтов рынка труда» муниципальной программы Октябрьского района Курской области « Содействие занятости населения  в Октябрьском районе Курской области»</t>
  </si>
  <si>
    <t>17 2 0000</t>
  </si>
  <si>
    <t>Осуществление отдельных государственных полномочий в сфере трудовых отношений</t>
  </si>
  <si>
    <t>17 2 1331</t>
  </si>
  <si>
    <t>Развитие рынка труда, повышение эффективности занятости населения</t>
  </si>
  <si>
    <t>17 1 1436</t>
  </si>
  <si>
    <t xml:space="preserve">04 </t>
  </si>
  <si>
    <t>Подпрограмма «Содействие временной занятости отдельных категорий граждан»  муниципальной программы Октябрьского района Курской области « Содействие занятости населения  в Октябрьском районе Курской области»</t>
  </si>
  <si>
    <t>77 0 0000</t>
  </si>
  <si>
    <t>Непрограммная деятельность органов местного самоуправления</t>
  </si>
  <si>
    <t>77 2 0000</t>
  </si>
  <si>
    <t>Непрограммные расходы органов местного самоуправления</t>
  </si>
  <si>
    <t>77 2 1348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</si>
  <si>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</si>
  <si>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10 2 0000</t>
  </si>
  <si>
    <t>10 2 1336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</si>
  <si>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</si>
  <si>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</si>
  <si>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 «Социальная  поддержка граждан в Октябрьском районе Курской области»</t>
  </si>
  <si>
    <t>02 1 1322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</si>
  <si>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</si>
  <si>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</si>
  <si>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74 1 1402</t>
  </si>
  <si>
    <t xml:space="preserve">01 </t>
  </si>
  <si>
    <t xml:space="preserve">06 </t>
  </si>
  <si>
    <t>74 3 0000</t>
  </si>
  <si>
    <t>Аппарат контрольно-счетного органа муниципального образования</t>
  </si>
  <si>
    <t>74 3 1402</t>
  </si>
  <si>
    <t>78 0 0000</t>
  </si>
  <si>
    <t>78 1 0000</t>
  </si>
  <si>
    <t>78 1 1403</t>
  </si>
  <si>
    <t>02 1 1320</t>
  </si>
  <si>
    <t>Муниципальная программа «  Развитие  муниципальной службы  в Октябрьском районе  Курской  области»</t>
  </si>
  <si>
    <r>
      <rPr>
        <sz val="11"/>
        <rFont val="Times New Roman"/>
        <family val="1"/>
      </rPr>
      <t>Подпрограмма «Реализация  мероприятий, направленных на развитие  муниципальной службы</t>
    </r>
    <r>
      <rPr>
        <b/>
        <i/>
        <sz val="11"/>
        <rFont val="Times New Roman"/>
        <family val="1"/>
      </rPr>
      <t>»</t>
    </r>
    <r>
      <rPr>
        <sz val="11"/>
        <rFont val="Times New Roman"/>
        <family val="1"/>
      </rPr>
      <t xml:space="preserve"> муниципальной программы «  Развитие  муниципальной службы  в Октябрьском районе  Курской  области»</t>
    </r>
  </si>
  <si>
    <t>09 1 1437</t>
  </si>
  <si>
    <t>76 0 0000</t>
  </si>
  <si>
    <t>76 1 0000</t>
  </si>
  <si>
    <t>76 1 1404</t>
  </si>
  <si>
    <t>77 2 5931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</si>
  <si>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</si>
  <si>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79 0 0000</t>
  </si>
  <si>
    <t>Непрограммные расходы на обеспечение деятельности муниципальных казенных учреждений</t>
  </si>
  <si>
    <t>79 1 0000</t>
  </si>
  <si>
    <t>79 1 1401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</si>
  <si>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</si>
  <si>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</si>
  <si>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Муниципальная программа Октябрьского района Курской области    «Профилактика правонарушений в Октябрьском районе Курской области »</t>
  </si>
  <si>
    <t>12 1 1318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</si>
  <si>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 »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</si>
  <si>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</si>
  <si>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  </r>
  </si>
  <si>
    <t>13 1 1401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</si>
  <si>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</si>
  <si>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13 1 0000</t>
  </si>
  <si>
    <t>12</t>
  </si>
  <si>
    <t>Муниципальная программа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</si>
  <si>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11 0 0000</t>
  </si>
  <si>
    <t>Подпрограмма « Развитие сети автомобильных дорог Октябрьского района Курской области 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 »</t>
  </si>
  <si>
    <r>
      <t>Строительство (реконструкция)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</si>
  <si>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r>
      <t>Капитальный ремонт, ремонт и содержание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</si>
  <si>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t>11 1 1425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</si>
  <si>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</si>
  <si>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</si>
  <si>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04 0 0000</t>
  </si>
  <si>
    <t>04 2 0000</t>
  </si>
  <si>
    <t>04 2 1470</t>
  </si>
  <si>
    <t>Муниципальная программа Октябрьского района Курской области  «Управление муниципальным имуществом и земельными ресурсами Октябрьского района Курской области»</t>
  </si>
  <si>
    <t>Подролграмма "Проведение мероприятий в области имущественных и земельных правоотношений" муниципальной программы "Управление муниципальными и земельными ресурсами Октябрьского района Курской области»</t>
  </si>
  <si>
    <t>Проведение муниципальной политики в области имущественных и земельных отношений на территории МО</t>
  </si>
  <si>
    <t xml:space="preserve">Муниципальная программа Октябрьского района Курской области «Энергосбережение и повышение  энергетической эффективности в Октябрьском районе Курской области </t>
  </si>
  <si>
    <t xml:space="preserve">Подпрограмма "Энергосбережение в Октябрьском районе Курской области " муниципальной программы «Энергосбережение и повышение  энергетической эффективности в Октябрьском районе Курской области </t>
  </si>
  <si>
    <t>05 1 1434</t>
  </si>
  <si>
    <t>Мероприятия в области энергосбережения</t>
  </si>
  <si>
    <t>15 1 1405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</si>
  <si>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</si>
  <si>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 "Развитие малого и среднего предпринимательства"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</si>
  <si>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</si>
  <si>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Распределение бюджетных ассигнований на 2015 год </t>
  </si>
  <si>
    <t>Муниципальная программа Октябрьского района Курской области «Повышение эффективности  управления финансами"</t>
  </si>
  <si>
    <t>14 2 0000</t>
  </si>
  <si>
    <t>Подпрограмма «Эффективная система межбюджетных отношений в Октябрьском районе Курской области» муниципальной программы  «Создание условий для эффективного и ответственного управления  финансами"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</si>
  <si>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</si>
  <si>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14 2 1345</t>
  </si>
  <si>
    <t>14 1 1465</t>
  </si>
  <si>
    <t>Обслуживание муниципального долга</t>
  </si>
  <si>
    <t>Подпрограмма "Управление муниципальным долгом" муниципальной программы "Создание условий для эффективного и ответственного управления  финансами"</t>
  </si>
  <si>
    <t>Обеспечение функционирования Главы муниципального образования</t>
  </si>
  <si>
    <t>Глава муниципального образования</t>
  </si>
  <si>
    <t>75 0 0000</t>
  </si>
  <si>
    <t>75 3 0000</t>
  </si>
  <si>
    <t>Обеспечение деятельности представительного органа местного самоуправления</t>
  </si>
  <si>
    <t>75 3 1402</t>
  </si>
  <si>
    <t>02 3 1317</t>
  </si>
  <si>
    <t>11 2 0000</t>
  </si>
  <si>
    <t>11 2 1423</t>
  </si>
  <si>
    <t>11 2 1424</t>
  </si>
  <si>
    <t>Выплата пенсий за выслугу лет и доплат к пенсиям муниципальных служащих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</si>
  <si>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
отдельных категорий граждан» муниципальной программы
«Социальная поддержка граждан»
</t>
  </si>
  <si>
    <t>02 2 1445</t>
  </si>
  <si>
    <t>02 2 1113</t>
  </si>
  <si>
    <t>обеспечение мер социальной поддержки реабилитированных лиц и лиц, признанных пострадавшими от политических репрессий</t>
  </si>
  <si>
    <t>73 0 0000</t>
  </si>
  <si>
    <t>73 1 0000</t>
  </si>
  <si>
    <t>73 1 1402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</si>
  <si>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</si>
  <si>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</si>
  <si>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02 2 1117</t>
  </si>
  <si>
    <t>02 2 1118</t>
  </si>
  <si>
    <t>02 2 1315</t>
  </si>
  <si>
    <t>Обеспечение мер социальной поддержки тружеников тыла</t>
  </si>
  <si>
    <t>02 2 1316</t>
  </si>
  <si>
    <t>01 1 1335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</si>
  <si>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</si>
  <si>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Подпрограмма «Управление муниципальной программой и обеспечение условий реализации" муниципальной программы "Развитие культуры в Октябрьском районе Курской области» </t>
  </si>
  <si>
    <t>02 3 1319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</si>
  <si>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</si>
  <si>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03 2 1300</t>
  </si>
  <si>
    <t>03 2 0000</t>
  </si>
  <si>
    <t>03  2 1300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</si>
  <si>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</si>
  <si>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 »</t>
  </si>
  <si>
    <t>03 1 1307</t>
  </si>
  <si>
    <t>Подпрограмма «Управление муниципальной программой и обпспечение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</si>
  <si>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</si>
  <si>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</si>
  <si>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08 3 0000</t>
  </si>
  <si>
    <t>08 3 1406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</si>
  <si>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</si>
  <si>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</si>
  <si>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08 2 1414</t>
  </si>
  <si>
    <t>08 4 0000</t>
  </si>
  <si>
    <t>Подпрограмма «Оздоровление и отдых детей детей»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</si>
  <si>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08 4 1458</t>
  </si>
  <si>
    <t>Средства муниципального образования на развитие системы оздоровления и отдыха детей</t>
  </si>
  <si>
    <t xml:space="preserve">Подпрограмма «Наследие » муниципальной программы Октябрьского района Курской области «Развитие культуры в Октябрьском районе Курской области» </t>
  </si>
  <si>
    <t>Подпрограмма «Искусство» муниципальной программы Октябрьского района Курской области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</si>
  <si>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</si>
  <si>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>Подпрограмма «Управление муниципальной программой и обеспечение условий реализации муниципальной программы «Развитие культуры в Октябрьском районе Курской области»</t>
  </si>
  <si>
    <t>01 1 1334</t>
  </si>
  <si>
    <t>Муниципальная программа Октябрьского района Курской области «Развитие образования Октябрьского района Курской области»</t>
  </si>
  <si>
    <t>03 1 1401</t>
  </si>
  <si>
    <t>03 1 1312</t>
  </si>
  <si>
    <t>03 11447</t>
  </si>
  <si>
    <t>03 1 1447</t>
  </si>
  <si>
    <t>Прочие расходы  в области образования</t>
  </si>
  <si>
    <t>03 2 1303</t>
  </si>
  <si>
    <t>03 2 1401</t>
  </si>
  <si>
    <t>03 2  1409</t>
  </si>
  <si>
    <t>03 2 1409</t>
  </si>
  <si>
    <t xml:space="preserve">Подпрограмма «Развитие дошкольного и общего образования детей» муниципальной программы  «Развитие образования в Октябрьском районе Курской области» 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</si>
  <si>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   </t>
  </si>
  <si>
    <t>03 2 1304</t>
  </si>
  <si>
    <t>03 2 1311</t>
  </si>
  <si>
    <t>03 3 0000</t>
  </si>
  <si>
    <t xml:space="preserve">Подпрограмма «Развитие дополнительного образования и системы воспитания детей » муниципальной программы  «Развитие образования в Октябрьском районе Курской области» </t>
  </si>
  <si>
    <t>03 3 1409</t>
  </si>
  <si>
    <t>Перечень   главных  администраторов доходов</t>
  </si>
  <si>
    <t>бюджета Октябрьского муниципального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</si>
  <si>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</si>
  <si>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</si>
  <si>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</si>
  <si>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001</t>
  </si>
  <si>
    <t>Администрация Октябрьского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</si>
  <si>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</si>
  <si>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</si>
  <si>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</si>
  <si>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</si>
  <si>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</si>
  <si>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</si>
  <si>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</si>
  <si>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Доходы, получаемые в виде арендной платы, а   также средства от продажи права   на заключение  договоров  аренды за земли,  находящиеся в собственности муниципальных районов (за исключением земельных участков  муниципальных 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</si>
  <si>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</si>
  <si>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</si>
  <si>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</si>
  <si>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</si>
  <si>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</si>
  <si>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</si>
  <si>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</si>
  <si>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</si>
  <si>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</si>
  <si>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</si>
  <si>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</si>
  <si>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</si>
  <si>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</si>
  <si>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</si>
  <si>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</si>
  <si>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</si>
  <si>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</si>
  <si>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</si>
  <si>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</si>
  <si>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</si>
  <si>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</si>
  <si>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</si>
  <si>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</si>
  <si>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</si>
  <si>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</si>
  <si>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</si>
  <si>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</si>
  <si>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</si>
  <si>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</si>
  <si>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</si>
  <si>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</si>
  <si>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</si>
  <si>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</si>
  <si>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</si>
  <si>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бюджетных и  автономных учреждений)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</si>
  <si>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</si>
  <si>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</si>
  <si>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</si>
  <si>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</si>
  <si>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1 16 32000 05 0000 140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</si>
  <si>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</si>
  <si>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</si>
  <si>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</si>
  <si>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</si>
  <si>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</si>
  <si>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</si>
  <si>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</si>
  <si>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117 02020 05 0000 180</t>
  </si>
  <si>
    <t>Возмещение потерь сельскохозяйственного 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</si>
  <si>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</si>
  <si>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</si>
  <si>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1 17 14 030 05 0000 180</t>
  </si>
  <si>
    <t>Средства самообложения граждан, зачисляемые в бюджеты муниципальных районов</t>
  </si>
  <si>
    <t>Безвозмездные поступления*</t>
  </si>
  <si>
    <t>208 05000 05 0000 180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</si>
  <si>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</si>
  <si>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</si>
  <si>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</si>
  <si>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</si>
  <si>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</si>
  <si>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</si>
  <si>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</si>
  <si>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</si>
  <si>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</si>
  <si>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* - Главными администраторами доходов по группе доходов "2 00 00000 00 0000 000 Безвозмездные поступления</t>
  </si>
  <si>
    <t xml:space="preserve">( в части доходов, зачисляемых в бюджеты  поселений) являются уполномоченные органы местного самоуправления, </t>
  </si>
  <si>
    <t>а также созданные ими казенные учреждения, являющиеся получателями указанных средств.</t>
  </si>
  <si>
    <t>бюджета Октябрьского района Курской области на 2015 год</t>
  </si>
  <si>
    <t>трансфертов, получаемых из других бюджетов бюджетной системы Российской Федерации в 2015 году</t>
  </si>
  <si>
    <t>Администрация Октябрьского района Курской области</t>
  </si>
  <si>
    <t>1 03 00000 00 0000 000</t>
  </si>
  <si>
    <t>1 03 02000 01 0000 110</t>
  </si>
  <si>
    <t>1 12  01020 01 0000 120</t>
  </si>
  <si>
    <t>1 16 21050 05 0000 140</t>
  </si>
  <si>
    <t>1 16 25000 00 0000 140</t>
  </si>
  <si>
    <t>1 16 25060 01 0000 140</t>
  </si>
  <si>
    <t>1 16 30000 01 0000 140</t>
  </si>
  <si>
    <t>1 16 30010 01 0000 140</t>
  </si>
  <si>
    <t>1 16 30014 01 0000 140</t>
  </si>
  <si>
    <t>1 16 30030 01 0000 140</t>
  </si>
  <si>
    <t>1 16 43000 01 0000 140</t>
  </si>
  <si>
    <t>на 2015 год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</si>
  <si>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</si>
  <si>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>Подпрограмма «Управление муниципальной программой и обеспечение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</si>
  <si>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03 3 1401</t>
  </si>
  <si>
    <t xml:space="preserve"> </t>
  </si>
  <si>
    <t>03 2 1412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</si>
  <si>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организациях</t>
  </si>
  <si>
    <t>03 3 1454</t>
  </si>
  <si>
    <t>Мероприятия по патриатическому воспитанию детей</t>
  </si>
  <si>
    <t xml:space="preserve">Распределение бюджетных ассигнований на реализацию программ </t>
  </si>
  <si>
    <t>Сумма на 2015 год руб.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</si>
  <si>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</si>
  <si>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 xml:space="preserve"> Приложение № 11</t>
  </si>
  <si>
    <t xml:space="preserve">  к решению Представительного </t>
  </si>
  <si>
    <t xml:space="preserve"> Собрания Октябрьского района</t>
  </si>
  <si>
    <t xml:space="preserve"> «О бюджете Октябрьского района 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</si>
  <si>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</si>
  <si>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</si>
  <si>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</si>
  <si>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 xml:space="preserve"> Курской области на 2015 год и на плановый </t>
  </si>
  <si>
    <t xml:space="preserve"> период 2016 и 2017 годов» </t>
  </si>
  <si>
    <t>00</t>
  </si>
  <si>
    <t>Физическая культура и спорт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</si>
  <si>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</si>
  <si>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</si>
  <si>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1 13 01995 05 0000 130</t>
  </si>
  <si>
    <t>500</t>
  </si>
  <si>
    <t>795 06 00</t>
  </si>
  <si>
    <t>1 14 06013 10 0000 430</t>
  </si>
  <si>
    <t>1 11 05013 10 0000 120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</si>
  <si>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</si>
  <si>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</si>
  <si>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</si>
  <si>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</si>
  <si>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</si>
  <si>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</si>
  <si>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</si>
  <si>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</si>
  <si>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ПРОГРАММЫ</t>
  </si>
  <si>
    <t>Бюджетные кредиты от других бюджетов бюджетной системы Российской Федерации</t>
  </si>
  <si>
    <t>01 03 0000 00 0000 000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</si>
  <si>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</si>
  <si>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</si>
  <si>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01 06 00 00 00 0000 000</t>
  </si>
  <si>
    <t>Иные источники внутреннего финансирования дефицитов бюджетов</t>
  </si>
  <si>
    <t>01 06 0502 05 2604 640</t>
  </si>
  <si>
    <t>01 06 0502 05 2604 540</t>
  </si>
  <si>
    <t>2 07 05030 05 0000 180</t>
  </si>
  <si>
    <t>Прочие безвозмездные поступления в бюджеты муниципальных районов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</si>
  <si>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</si>
  <si>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</si>
  <si>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</si>
  <si>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</si>
  <si>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</si>
  <si>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</si>
  <si>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</si>
  <si>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</si>
  <si>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</si>
  <si>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</si>
  <si>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</si>
  <si>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</si>
  <si>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</si>
  <si>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</si>
  <si>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</si>
  <si>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</si>
  <si>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</si>
  <si>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</si>
  <si>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</si>
  <si>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</si>
  <si>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</si>
  <si>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</si>
  <si>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</si>
  <si>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</si>
  <si>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</si>
  <si>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</si>
  <si>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</si>
  <si>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</si>
  <si>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</si>
  <si>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</si>
  <si>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</si>
  <si>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</si>
  <si>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</si>
  <si>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</si>
  <si>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</si>
  <si>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Плата за выбросы загрязняющих веществ в атмосферный воздух передвижными объектами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</si>
  <si>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</si>
  <si>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</si>
  <si>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</si>
  <si>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1 13 01990 00 0000 130</t>
  </si>
  <si>
    <t xml:space="preserve">Прочие доходы от оказания платных услуг (работ) получателями средств бюджетов муниципальных районов 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</si>
  <si>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</si>
  <si>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</si>
  <si>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</si>
  <si>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</si>
  <si>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</si>
  <si>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</si>
  <si>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</si>
  <si>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</si>
  <si>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</si>
  <si>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</si>
  <si>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</si>
  <si>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Субвенции бюджетам муниципальных районов на  ежемесячное денежное вознаграждение за классное руководство</t>
  </si>
  <si>
    <t>ВСЕГО ДОХОДОВ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</si>
  <si>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</si>
  <si>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</si>
  <si>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</si>
  <si>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</si>
  <si>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</si>
  <si>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</si>
  <si>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</si>
  <si>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</si>
  <si>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</si>
  <si>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</si>
  <si>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03 0 0000</t>
  </si>
  <si>
    <t>05 0 0000</t>
  </si>
  <si>
    <t>13 0 0000</t>
  </si>
  <si>
    <t>12 0 0000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</si>
  <si>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</si>
  <si>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</si>
  <si>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</si>
  <si>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14 0 0000</t>
  </si>
  <si>
    <t>74 0 0000</t>
  </si>
  <si>
    <t>74 1 0000</t>
  </si>
  <si>
    <t>Расходы на обеспечение деятельности (оказание услуг) муниципальных учреждений</t>
  </si>
  <si>
    <t>15 0 0000</t>
  </si>
  <si>
    <t>10 0 0000</t>
  </si>
  <si>
    <t>01 0 0000</t>
  </si>
  <si>
    <t>01 1 0000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</si>
  <si>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</si>
  <si>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01 2 0000</t>
  </si>
  <si>
    <t>01 3 0000</t>
  </si>
  <si>
    <t>09 0 0000</t>
  </si>
  <si>
    <t>09 1 0000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</si>
  <si>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</si>
  <si>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</si>
  <si>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</si>
  <si>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Выплата ежемесячного пособия на ребенка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</si>
  <si>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</si>
  <si>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</si>
  <si>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</si>
  <si>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</si>
  <si>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</si>
  <si>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02 3 0000</t>
  </si>
  <si>
    <t xml:space="preserve"> МУНИЦИПАЛЬНЫЕ ПРОГРАММЫ</t>
  </si>
  <si>
    <t>01 06 0502 05 5000 640</t>
  </si>
  <si>
    <t>01 06 0502 05 5004 640</t>
  </si>
  <si>
    <t>71 1 1402</t>
  </si>
  <si>
    <t>01 1 1401</t>
  </si>
  <si>
    <t>01 2 1401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</si>
  <si>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</si>
  <si>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</si>
  <si>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Поступления доходов в бюджет Октябрьского района Курской области и межбюджетных </t>
  </si>
  <si>
    <t>Обеспечение функционирования Администрации Октябрьского района  Курской области</t>
  </si>
  <si>
    <t>Бюджетные инвестиции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</si>
  <si>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</si>
  <si>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</si>
  <si>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Подпрограмма «Развитие сети автомобильных дорог Октябрьского района Курской области»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</si>
  <si>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Прочие межбюджетные трансферты общего характера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</si>
  <si>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</si>
  <si>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</si>
  <si>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</si>
  <si>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Октябрьского района Курской области  «Защита населения и территории от чрезвычайных ситуаций, обеспечение пожарной безопасности и безопасности людей на водных объектах»</t>
  </si>
  <si>
    <t>Нераспределенный резерв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</t>
  </si>
  <si>
    <t>Выполнение других обязательств муниципального образования "Октябрьский район"</t>
  </si>
  <si>
    <t>76 1 1489</t>
  </si>
  <si>
    <t>Осуществление переданных полномочий муниципального района "Октябрьский район" Курской области по осуществлению мер по противодействию коррупции в границах поселений</t>
  </si>
  <si>
    <t>Осуществление переданных полномочий муниципального района "Октябрьский район" по созданию,содержанию и организации деятельности аварийно-спасательных служб и (или) аварийно-спасательных формирований на территории поселений</t>
  </si>
  <si>
    <t>09 1 1488</t>
  </si>
  <si>
    <t>13 1 1486</t>
  </si>
  <si>
    <t>Муниципальная программа Октябрьского района Курской области "Профилактика правонарушений в Октябрьском районе Курской области"</t>
  </si>
  <si>
    <t xml:space="preserve">Подпрограмма "Управление муниципальной программой и обеспечение условий реализации муниципальной ппрограммы "Профилактика правонарушений в Октябрьском районе Курской области" </t>
  </si>
  <si>
    <t>Осуществление переданных полномочий муниципального района "Октябрьский район" Курской области по предоставлению помещения для работы на обслуживаемом административном участке поселения сотруднику,замещаемому должность участкового уполномоченного полиции</t>
  </si>
  <si>
    <t>14</t>
  </si>
  <si>
    <t>12 1 1487</t>
  </si>
  <si>
    <t>ЖИЛИЩНО-КОММУНАЛЬНОЕ ХОЗЯЙСТВО</t>
  </si>
  <si>
    <t>05</t>
  </si>
  <si>
    <t>Коммунальное хозяйство</t>
  </si>
  <si>
    <t>Муниципальная программа Октябрьского района Курской области "Социальное развитие села в Октябрьском районе Курской области"</t>
  </si>
  <si>
    <t>16 0 0000</t>
  </si>
  <si>
    <t>Подпрограмма "Устойчивое развитие сельских территорий Октябрьского района Курской области " муниципальной программы Октябрьского района Курской области "Социальное развитие села в Октябрьском районе Курской области"</t>
  </si>
  <si>
    <t>16 1 0000</t>
  </si>
  <si>
    <t>Осуществление переданных полномочий муниципального района "Октябрьский район" Курской области по организации в границах поселения тепло-водоснабжения населения,водоотведения в пределах полномочий,установленных законодательством Российской Федерации</t>
  </si>
  <si>
    <t>16 1 1480</t>
  </si>
  <si>
    <t>Благоустройство</t>
  </si>
  <si>
    <t>Осуществление переданных полномочий "Октябрьский район"Курской области по организации сбора и вывоза бытовых отходов и мусора</t>
  </si>
  <si>
    <t>16 1 1485</t>
  </si>
  <si>
    <t>16 1 1484</t>
  </si>
  <si>
    <t>Осуществление переданных полномочий "Октябрьский район"Курской области по организации  ритуальных услуг и содержанию мест захоронения</t>
  </si>
  <si>
    <t>Другие вопросы в области жилищно-коммунального хозяйства</t>
  </si>
  <si>
    <t>16 1 1481</t>
  </si>
  <si>
    <t>Осуществление переданных полномочий муниципального района "Октябрьский район" Курской области по обеспечению проживающих в поселении и нуждающихся в жилых помещениях малоимущих граждан  жилыми помещениями,организации строительства и  содержанию муниципального жилищного фонда,созданию условий для жилищного строительства,осуществлению муниципального жилищного контроля ,а также иных полномочий органов местного самоуправления в соответствии с жилищным законодательством</t>
  </si>
  <si>
    <t>16 1 1483</t>
  </si>
  <si>
    <t>Осуществление переданных полномочий муниципального района "Октябрьский район" Курской области по сохранению,использовапнию и популяризации</t>
  </si>
  <si>
    <t>01 2 1482</t>
  </si>
  <si>
    <t>Муниципальная программа Октябрьского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</si>
  <si>
    <t xml:space="preserve">16 1 0000  </t>
  </si>
  <si>
    <t>Предоставление субсидий бюджетным,автономным учреждениям и иным некомерческим организациям</t>
  </si>
  <si>
    <t>Другие вопросы в области национальной безопасности и правоохранительной деятельности</t>
  </si>
  <si>
    <t>Осуществление переданных полномочий  муниципального района  "Октябрьский район"Курской области по организации сбора и вывоза бытовых отходов и мусора</t>
  </si>
  <si>
    <t>Осуществление переданных полномочий муниципального района  "Октябрьский район"Курской области по организации  ритуальных услуг и содержанию мест захоронения</t>
  </si>
  <si>
    <t>Осуществление переданных полномочий муниципального района "Октябрьский район" Курской области по созданию условий для массового отдыха жителей поселения и организация обустройства мест массового отдвха населения,включая обеспечение свободного доступа граждан к водным объектам общего пользования и их береговым полосам</t>
  </si>
  <si>
    <t xml:space="preserve">Подпрограмма «Улучшение демографической ситуации, совершенствование социальной поддержки семьи и детей» Октябрьского района Курской области «Социальная поддержка граждан в Октябрьском районе Курской области» </t>
  </si>
  <si>
    <t xml:space="preserve"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
</t>
  </si>
  <si>
    <t xml:space="preserve"> Представительного Собрания</t>
  </si>
  <si>
    <t>Октябрьского района Курской области</t>
  </si>
  <si>
    <t xml:space="preserve">"О внесении изменений в решение  </t>
  </si>
  <si>
    <t>№61 от 19.12.2014г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</si>
  <si>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</si>
  <si>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районе»</t>
  </si>
  <si>
    <t>Подпрограмма « Развитие сети автомобильных дорог Октябрьского района Курской области 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</si>
  <si>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Муниципальная программа Октябрьского района Курской области    «Профилактика правонарушений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</si>
  <si>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области»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</si>
  <si>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</si>
  <si>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редпринимателей,нотариусов занимающихся частной рактикой,адвокатов,учредивших адвокадские кабинеты и других лиц,занимающихся  частной практикой  в соответствии  со статьей  227 Налогового кодекса Российской Федерации</t>
  </si>
  <si>
    <t xml:space="preserve">Налог на доходы физических лиц с доходов, полученных физическими лицами  в соответствии  со статьями     228 Налогового кодекса Российской Федерации  </t>
  </si>
  <si>
    <t>1 01 02030 01 0000 110</t>
  </si>
  <si>
    <t>1 11 03000 00 0000 120</t>
  </si>
  <si>
    <t>Проценты , полученные от предоставления бюджетных кредитов внутри страны</t>
  </si>
  <si>
    <t>Проценты , полученные от предоставления бюджетных кредитов внутри страны за счет средств  бюджетов муниципальных районов</t>
  </si>
  <si>
    <t>2 07 00000 00 0000 000</t>
  </si>
  <si>
    <t>ПРОЧИЕ БЕЗВОЗМЕЗДНЫЕ ПОСТУПЛЕНИЯ</t>
  </si>
  <si>
    <t>2 07 05000 05 0000 180</t>
  </si>
  <si>
    <t>2 07 05 030 05 0000 180</t>
  </si>
  <si>
    <t>Прочие безвозмездные поступления  в бюджеты муниципальных районов</t>
  </si>
  <si>
    <t xml:space="preserve">03 2 1304 </t>
  </si>
  <si>
    <t>Бюджетные кредиты, предоставленные для частичного покрытия дефицитов бюджетов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</si>
  <si>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</si>
  <si>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</si>
  <si>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</si>
  <si>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</si>
  <si>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</si>
  <si>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</si>
  <si>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1 14 06013 13 0000 430</t>
  </si>
  <si>
    <t>Объем межбюджетных трансфертов, получаемых из других бюджетов бюджетной системы Российской Федерации в 2015 году</t>
  </si>
  <si>
    <t>сумма на 2015 год , руб.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</si>
  <si>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области»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</si>
  <si>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 отдельных категорий граждан» муниципальной программы «Социальная поддержка граждан»
</t>
  </si>
  <si>
    <t>Приложение № 1 к решению Представительного Собрания Октябрьского района Курской области  "О внесении изменений в решение
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                                               от 30.04.2015г. № 80</t>
  </si>
  <si>
    <t>Приложение №3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от 30.04.2015г. № 80</t>
  </si>
  <si>
    <t>Приложение №7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от  30.04.2015г. № 80</t>
  </si>
  <si>
    <t>Приложение № 5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от 30.04.2015г. № 80</t>
  </si>
  <si>
    <t>Приложение № 9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№61 от 19.12.2014г "О бюджете Октябрьского района Курской области на 2015 год и на плановый период 2016 и 2017 годов"  от 30.04.2015г. № 80</t>
  </si>
  <si>
    <t xml:space="preserve">  от 30.04.2015 года № 80</t>
  </si>
  <si>
    <t>Приложение №13 к решению Представительного  Собрания                                                                Октябрьского района Курской области  "О внесении изменений                                                                                в решение Представительного Собрания Октябрьского района                                                                       Курской области №61 от 19.12.2014г "О бюджете                                                                                 Октябрьского района  Курской области на 2015 год                                                                                                  и на плановый период 2016 и 2017 годов"                                                                                                                 от 30.04.2015г. №80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</si>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</sst>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164" fontId="9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32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10" xfId="57" applyNumberFormat="1" applyFont="1" applyFill="1" applyBorder="1" applyAlignment="1">
      <alignment/>
      <protection/>
    </xf>
    <xf numFmtId="0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4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64" fontId="8" fillId="32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164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164" fontId="2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21" fillId="32" borderId="10" xfId="0" applyFont="1" applyFill="1" applyBorder="1" applyAlignment="1">
      <alignment horizontal="justify" vertical="top" wrapText="1"/>
    </xf>
    <xf numFmtId="2" fontId="21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justify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4" xfId="0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64" fontId="2" fillId="32" borderId="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" fontId="2" fillId="32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wrapText="1"/>
    </xf>
    <xf numFmtId="2" fontId="8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61" fillId="0" borderId="10" xfId="0" applyFont="1" applyBorder="1" applyAlignment="1">
      <alignment wrapText="1"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view="pageLayout" zoomScale="87" zoomScaleNormal="80" zoomScalePageLayoutView="87" workbookViewId="0" topLeftCell="A1">
      <selection activeCell="C13" sqref="C13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62.7109375" style="0" customWidth="1"/>
    <col min="4" max="4" width="18.7109375" style="0" customWidth="1"/>
  </cols>
  <sheetData>
    <row r="1" spans="3:8" ht="15" customHeight="1">
      <c r="C1" s="179" t="s">
        <v>675</v>
      </c>
      <c r="D1" s="47"/>
      <c r="E1" s="47"/>
      <c r="F1" s="47"/>
      <c r="G1" s="47"/>
      <c r="H1" s="47"/>
    </row>
    <row r="2" spans="3:8" ht="15">
      <c r="C2" s="180"/>
      <c r="D2" s="47"/>
      <c r="E2" s="47"/>
      <c r="F2" s="47"/>
      <c r="G2" s="47"/>
      <c r="H2" s="47"/>
    </row>
    <row r="3" spans="3:8" ht="15">
      <c r="C3" s="180"/>
      <c r="D3" s="47"/>
      <c r="E3" s="47"/>
      <c r="F3" s="47"/>
      <c r="G3" s="47"/>
      <c r="H3" s="47"/>
    </row>
    <row r="4" spans="3:8" ht="15">
      <c r="C4" s="180"/>
      <c r="D4" s="47"/>
      <c r="E4" s="47"/>
      <c r="F4" s="47"/>
      <c r="G4" s="47"/>
      <c r="H4" s="47"/>
    </row>
    <row r="5" spans="3:8" ht="15">
      <c r="C5" s="180"/>
      <c r="D5" s="47"/>
      <c r="E5" s="47"/>
      <c r="F5" s="47"/>
      <c r="G5" s="47"/>
      <c r="H5" s="47"/>
    </row>
    <row r="6" spans="3:8" ht="15">
      <c r="C6" s="180"/>
      <c r="D6" s="47"/>
      <c r="E6" s="47"/>
      <c r="F6" s="47"/>
      <c r="G6" s="47"/>
      <c r="H6" s="47"/>
    </row>
    <row r="7" spans="3:8" ht="15">
      <c r="C7" s="180"/>
      <c r="D7" s="47"/>
      <c r="E7" s="47"/>
      <c r="F7" s="47"/>
      <c r="G7" s="47"/>
      <c r="H7" s="47"/>
    </row>
    <row r="8" spans="3:8" ht="15">
      <c r="C8" s="180"/>
      <c r="D8" s="47"/>
      <c r="E8" s="47"/>
      <c r="F8" s="47"/>
      <c r="G8" s="47"/>
      <c r="H8" s="47"/>
    </row>
    <row r="9" spans="3:4" ht="15">
      <c r="C9" s="13"/>
      <c r="D9" s="13"/>
    </row>
    <row r="10" ht="18.75">
      <c r="C10" s="14" t="s">
        <v>147</v>
      </c>
    </row>
    <row r="11" ht="18.75">
      <c r="C11" s="14" t="s">
        <v>424</v>
      </c>
    </row>
    <row r="12" ht="15">
      <c r="D12" s="1" t="s">
        <v>42</v>
      </c>
    </row>
    <row r="13" spans="2:4" ht="51" customHeight="1">
      <c r="B13" s="62" t="s">
        <v>148</v>
      </c>
      <c r="C13" s="62" t="s">
        <v>149</v>
      </c>
      <c r="D13" s="7">
        <v>2015</v>
      </c>
    </row>
    <row r="14" spans="2:4" ht="31.5">
      <c r="B14" s="63" t="s">
        <v>150</v>
      </c>
      <c r="C14" s="30" t="s">
        <v>167</v>
      </c>
      <c r="D14" s="50">
        <f>SUM(D15+D19-D28)</f>
        <v>-33160290.489999965</v>
      </c>
    </row>
    <row r="15" spans="2:4" ht="31.5">
      <c r="B15" s="63" t="s">
        <v>478</v>
      </c>
      <c r="C15" s="30" t="s">
        <v>477</v>
      </c>
      <c r="D15" s="50">
        <f>SUM(D16)</f>
        <v>-35516077.7</v>
      </c>
    </row>
    <row r="16" spans="2:4" ht="47.25">
      <c r="B16" s="64" t="s">
        <v>479</v>
      </c>
      <c r="C16" s="11" t="s">
        <v>480</v>
      </c>
      <c r="D16" s="50">
        <f>SUM(D17)</f>
        <v>-35516077.7</v>
      </c>
    </row>
    <row r="17" spans="2:4" ht="47.25">
      <c r="B17" s="64" t="s">
        <v>44</v>
      </c>
      <c r="C17" s="11" t="s">
        <v>488</v>
      </c>
      <c r="D17" s="49">
        <f>SUM(D18)</f>
        <v>-35516077.7</v>
      </c>
    </row>
    <row r="18" spans="2:4" ht="47.25">
      <c r="B18" s="64" t="s">
        <v>43</v>
      </c>
      <c r="C18" s="11" t="s">
        <v>487</v>
      </c>
      <c r="D18" s="49">
        <v>-35516077.7</v>
      </c>
    </row>
    <row r="19" spans="2:4" ht="31.5">
      <c r="B19" s="63" t="s">
        <v>158</v>
      </c>
      <c r="C19" s="30" t="s">
        <v>175</v>
      </c>
      <c r="D19" s="50">
        <f>SUM(D20,D24)</f>
        <v>2355787.210000038</v>
      </c>
    </row>
    <row r="20" spans="2:4" ht="15.75">
      <c r="B20" s="64" t="s">
        <v>159</v>
      </c>
      <c r="C20" s="11" t="s">
        <v>176</v>
      </c>
      <c r="D20" s="49">
        <f>SUM(D21)</f>
        <v>-393296811</v>
      </c>
    </row>
    <row r="21" spans="2:4" ht="15.75">
      <c r="B21" s="64" t="s">
        <v>160</v>
      </c>
      <c r="C21" s="11" t="s">
        <v>177</v>
      </c>
      <c r="D21" s="49">
        <f>SUM(D22)</f>
        <v>-393296811</v>
      </c>
    </row>
    <row r="22" spans="2:4" ht="15.75">
      <c r="B22" s="64" t="s">
        <v>161</v>
      </c>
      <c r="C22" s="11" t="s">
        <v>178</v>
      </c>
      <c r="D22" s="49">
        <f>SUM(D23)</f>
        <v>-393296811</v>
      </c>
    </row>
    <row r="23" spans="2:4" ht="31.5">
      <c r="B23" s="64" t="s">
        <v>162</v>
      </c>
      <c r="C23" s="11" t="s">
        <v>179</v>
      </c>
      <c r="D23" s="65">
        <f>SUM(-прил7!C96)</f>
        <v>-393296811</v>
      </c>
    </row>
    <row r="24" spans="2:4" ht="15.75">
      <c r="B24" s="64" t="s">
        <v>163</v>
      </c>
      <c r="C24" s="11" t="s">
        <v>180</v>
      </c>
      <c r="D24" s="49">
        <f>SUM(D25)</f>
        <v>395652598.21000004</v>
      </c>
    </row>
    <row r="25" spans="2:4" ht="15.75">
      <c r="B25" s="64" t="s">
        <v>164</v>
      </c>
      <c r="C25" s="11" t="s">
        <v>181</v>
      </c>
      <c r="D25" s="65">
        <f>SUM(D26)</f>
        <v>395652598.21000004</v>
      </c>
    </row>
    <row r="26" spans="2:4" ht="15.75">
      <c r="B26" s="64" t="s">
        <v>165</v>
      </c>
      <c r="C26" s="11" t="s">
        <v>182</v>
      </c>
      <c r="D26" s="65">
        <f>SUM(D27)</f>
        <v>395652598.21000004</v>
      </c>
    </row>
    <row r="27" spans="2:4" ht="31.5">
      <c r="B27" s="64" t="s">
        <v>166</v>
      </c>
      <c r="C27" s="11" t="s">
        <v>461</v>
      </c>
      <c r="D27" s="65">
        <f>SUM('прил 9'!F14-прил1!D15)</f>
        <v>395652598.21000004</v>
      </c>
    </row>
    <row r="28" spans="2:4" ht="31.5">
      <c r="B28" s="63" t="s">
        <v>481</v>
      </c>
      <c r="C28" s="30" t="s">
        <v>482</v>
      </c>
      <c r="D28" s="50">
        <f>SUM(D29)</f>
        <v>0</v>
      </c>
    </row>
    <row r="29" spans="2:4" ht="45.75" customHeight="1">
      <c r="B29" s="63" t="s">
        <v>151</v>
      </c>
      <c r="C29" s="30" t="s">
        <v>168</v>
      </c>
      <c r="D29" s="50">
        <f>SUM(D30,D37)</f>
        <v>0</v>
      </c>
    </row>
    <row r="30" spans="2:4" ht="31.5">
      <c r="B30" s="64" t="s">
        <v>152</v>
      </c>
      <c r="C30" s="11" t="s">
        <v>169</v>
      </c>
      <c r="D30" s="49">
        <f>SUM(D31)</f>
        <v>1500000</v>
      </c>
    </row>
    <row r="31" spans="2:4" ht="47.25">
      <c r="B31" s="64" t="s">
        <v>473</v>
      </c>
      <c r="C31" s="11" t="s">
        <v>472</v>
      </c>
      <c r="D31" s="49">
        <f>SUM(D32)</f>
        <v>1500000</v>
      </c>
    </row>
    <row r="32" spans="2:4" ht="66" customHeight="1">
      <c r="B32" s="64" t="s">
        <v>153</v>
      </c>
      <c r="C32" s="11" t="s">
        <v>170</v>
      </c>
      <c r="D32" s="49">
        <f>SUM(D33,D35)</f>
        <v>1500000</v>
      </c>
    </row>
    <row r="33" spans="2:4" ht="35.25" customHeight="1">
      <c r="B33" s="64" t="s">
        <v>154</v>
      </c>
      <c r="C33" s="51" t="s">
        <v>171</v>
      </c>
      <c r="D33" s="49">
        <f>SUM(D34)</f>
        <v>1000000</v>
      </c>
    </row>
    <row r="34" spans="2:4" ht="89.25" customHeight="1">
      <c r="B34" s="64" t="s">
        <v>483</v>
      </c>
      <c r="C34" s="11" t="s">
        <v>172</v>
      </c>
      <c r="D34" s="49">
        <v>1000000</v>
      </c>
    </row>
    <row r="35" spans="2:4" ht="31.5">
      <c r="B35" s="64" t="s">
        <v>582</v>
      </c>
      <c r="C35" s="51" t="s">
        <v>663</v>
      </c>
      <c r="D35" s="49">
        <f>SUM(D36)</f>
        <v>500000</v>
      </c>
    </row>
    <row r="36" spans="2:4" ht="72.75" customHeight="1">
      <c r="B36" s="64" t="s">
        <v>583</v>
      </c>
      <c r="C36" s="51" t="s">
        <v>449</v>
      </c>
      <c r="D36" s="49">
        <v>500000</v>
      </c>
    </row>
    <row r="37" spans="2:4" ht="31.5">
      <c r="B37" s="64" t="s">
        <v>155</v>
      </c>
      <c r="C37" s="11" t="s">
        <v>173</v>
      </c>
      <c r="D37" s="49">
        <f>SUM(D38)</f>
        <v>-1500000</v>
      </c>
    </row>
    <row r="38" spans="2:4" ht="57" customHeight="1">
      <c r="B38" s="64" t="s">
        <v>470</v>
      </c>
      <c r="C38" s="11" t="s">
        <v>471</v>
      </c>
      <c r="D38" s="49">
        <f>SUM(D39)</f>
        <v>-1500000</v>
      </c>
    </row>
    <row r="39" spans="2:4" ht="47.25">
      <c r="B39" s="64" t="s">
        <v>156</v>
      </c>
      <c r="C39" s="11" t="s">
        <v>174</v>
      </c>
      <c r="D39" s="49">
        <f>SUM(D40+D42)</f>
        <v>-1500000</v>
      </c>
    </row>
    <row r="40" spans="2:4" ht="41.25" customHeight="1">
      <c r="B40" s="64" t="s">
        <v>157</v>
      </c>
      <c r="C40" s="11" t="s">
        <v>171</v>
      </c>
      <c r="D40" s="49">
        <f>SUM(D41)</f>
        <v>-1000000</v>
      </c>
    </row>
    <row r="41" spans="2:4" ht="86.25" customHeight="1">
      <c r="B41" s="64" t="s">
        <v>484</v>
      </c>
      <c r="C41" s="11" t="s">
        <v>172</v>
      </c>
      <c r="D41" s="49">
        <v>-1000000</v>
      </c>
    </row>
    <row r="42" spans="2:4" ht="48" customHeight="1">
      <c r="B42" s="158" t="s">
        <v>664</v>
      </c>
      <c r="C42" s="51" t="s">
        <v>663</v>
      </c>
      <c r="D42" s="49">
        <v>-500000</v>
      </c>
    </row>
    <row r="43" spans="2:4" ht="66.75" customHeight="1">
      <c r="B43" s="159" t="s">
        <v>665</v>
      </c>
      <c r="C43" s="51" t="s">
        <v>666</v>
      </c>
      <c r="D43" s="49">
        <v>-500000</v>
      </c>
    </row>
    <row r="44" spans="2:4" ht="31.5">
      <c r="B44" s="66"/>
      <c r="C44" s="30" t="s">
        <v>462</v>
      </c>
      <c r="D44" s="156">
        <f>SUM(D14)</f>
        <v>-33160290.489999965</v>
      </c>
    </row>
  </sheetData>
  <sheetProtection/>
  <mergeCells count="1">
    <mergeCell ref="C1:C8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view="pageBreakPreview" zoomScale="83" zoomScaleNormal="93" zoomScaleSheetLayoutView="83" zoomScalePageLayoutView="93" workbookViewId="0" topLeftCell="A67">
      <selection activeCell="B41" sqref="B41"/>
    </sheetView>
  </sheetViews>
  <sheetFormatPr defaultColWidth="9.140625" defaultRowHeight="15"/>
  <cols>
    <col min="1" max="1" width="21.421875" style="0" customWidth="1"/>
    <col min="2" max="2" width="74.003906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8" max="8" width="9.140625" style="0" customWidth="1"/>
    <col min="9" max="9" width="0.5625" style="0" customWidth="1"/>
  </cols>
  <sheetData>
    <row r="1" spans="2:3" ht="15" customHeight="1">
      <c r="B1" s="179" t="s">
        <v>677</v>
      </c>
      <c r="C1" s="179"/>
    </row>
    <row r="2" spans="2:3" ht="15">
      <c r="B2" s="179"/>
      <c r="C2" s="179"/>
    </row>
    <row r="3" spans="2:3" ht="67.5" customHeight="1">
      <c r="B3" s="179"/>
      <c r="C3" s="179"/>
    </row>
    <row r="4" spans="1:3" ht="15.75">
      <c r="A4" s="181" t="s">
        <v>589</v>
      </c>
      <c r="B4" s="181"/>
      <c r="C4" s="181"/>
    </row>
    <row r="5" spans="1:3" ht="15.75">
      <c r="A5" s="182" t="s">
        <v>425</v>
      </c>
      <c r="B5" s="182"/>
      <c r="C5" s="182"/>
    </row>
    <row r="7" spans="1:3" ht="48.75" customHeight="1">
      <c r="A7" s="35" t="s">
        <v>115</v>
      </c>
      <c r="B7" s="37" t="s">
        <v>116</v>
      </c>
      <c r="C7" s="67" t="s">
        <v>184</v>
      </c>
    </row>
    <row r="8" spans="1:3" ht="22.5" customHeight="1">
      <c r="A8" s="20" t="s">
        <v>489</v>
      </c>
      <c r="B8" s="17" t="s">
        <v>490</v>
      </c>
      <c r="C8" s="128">
        <f>SUM(C9+C14+C20+C25+C28+C36+C43+C42+C47)</f>
        <v>84933271</v>
      </c>
    </row>
    <row r="9" spans="1:3" ht="18.75" customHeight="1">
      <c r="A9" s="20" t="s">
        <v>491</v>
      </c>
      <c r="B9" s="17" t="s">
        <v>492</v>
      </c>
      <c r="C9" s="175">
        <f>SUM(C10)</f>
        <v>62889785</v>
      </c>
    </row>
    <row r="10" spans="1:3" ht="17.25" customHeight="1">
      <c r="A10" s="129" t="s">
        <v>493</v>
      </c>
      <c r="B10" s="17" t="s">
        <v>494</v>
      </c>
      <c r="C10" s="175">
        <f>SUM(C11+C12+C13)</f>
        <v>62889785</v>
      </c>
    </row>
    <row r="11" spans="1:3" ht="51">
      <c r="A11" s="18" t="s">
        <v>495</v>
      </c>
      <c r="B11" s="19" t="s">
        <v>682</v>
      </c>
      <c r="C11" s="166">
        <v>62868085</v>
      </c>
    </row>
    <row r="12" spans="1:3" ht="63.75">
      <c r="A12" s="18" t="s">
        <v>650</v>
      </c>
      <c r="B12" s="19" t="s">
        <v>651</v>
      </c>
      <c r="C12" s="166">
        <v>16700</v>
      </c>
    </row>
    <row r="13" spans="1:3" ht="25.5">
      <c r="A13" s="18" t="s">
        <v>653</v>
      </c>
      <c r="B13" s="19" t="s">
        <v>652</v>
      </c>
      <c r="C13" s="166">
        <v>5000</v>
      </c>
    </row>
    <row r="14" spans="1:3" ht="27" customHeight="1">
      <c r="A14" s="129" t="s">
        <v>427</v>
      </c>
      <c r="B14" s="19" t="s">
        <v>34</v>
      </c>
      <c r="C14" s="166">
        <f>SUM(C16:C19)</f>
        <v>4013178</v>
      </c>
    </row>
    <row r="15" spans="1:3" ht="27.75" customHeight="1">
      <c r="A15" s="129" t="s">
        <v>428</v>
      </c>
      <c r="B15" s="19" t="s">
        <v>35</v>
      </c>
      <c r="C15" s="166">
        <f>SUM(C16:C19)</f>
        <v>4013178</v>
      </c>
    </row>
    <row r="16" spans="1:3" ht="30" customHeight="1">
      <c r="A16" s="18" t="s">
        <v>36</v>
      </c>
      <c r="B16" s="19" t="s">
        <v>52</v>
      </c>
      <c r="C16" s="166">
        <v>1295919</v>
      </c>
    </row>
    <row r="17" spans="1:3" ht="48" customHeight="1">
      <c r="A17" s="18" t="s">
        <v>37</v>
      </c>
      <c r="B17" s="19" t="s">
        <v>56</v>
      </c>
      <c r="C17" s="166">
        <v>43886</v>
      </c>
    </row>
    <row r="18" spans="1:3" ht="36.75" customHeight="1">
      <c r="A18" s="18" t="s">
        <v>38</v>
      </c>
      <c r="B18" s="19" t="s">
        <v>53</v>
      </c>
      <c r="C18" s="166">
        <v>2673263</v>
      </c>
    </row>
    <row r="19" spans="1:3" ht="41.25" customHeight="1">
      <c r="A19" s="18" t="s">
        <v>39</v>
      </c>
      <c r="B19" s="19" t="s">
        <v>54</v>
      </c>
      <c r="C19" s="166">
        <v>110</v>
      </c>
    </row>
    <row r="20" spans="1:3" ht="25.5" customHeight="1">
      <c r="A20" s="19" t="s">
        <v>496</v>
      </c>
      <c r="B20" s="17" t="s">
        <v>497</v>
      </c>
      <c r="C20" s="166">
        <f>SUM(C23+C21)</f>
        <v>3227441</v>
      </c>
    </row>
    <row r="21" spans="1:3" ht="18.75" customHeight="1">
      <c r="A21" s="19" t="s">
        <v>498</v>
      </c>
      <c r="B21" s="17" t="s">
        <v>499</v>
      </c>
      <c r="C21" s="167">
        <f>SUM(C22:C22)</f>
        <v>2922441</v>
      </c>
    </row>
    <row r="22" spans="1:3" ht="22.5" customHeight="1">
      <c r="A22" s="19" t="s">
        <v>500</v>
      </c>
      <c r="B22" s="21" t="s">
        <v>499</v>
      </c>
      <c r="C22" s="166">
        <v>2922441</v>
      </c>
    </row>
    <row r="23" spans="1:3" ht="16.5" customHeight="1">
      <c r="A23" s="19" t="s">
        <v>501</v>
      </c>
      <c r="B23" s="17" t="s">
        <v>502</v>
      </c>
      <c r="C23" s="167">
        <f>SUM(C24:C24)</f>
        <v>305000</v>
      </c>
    </row>
    <row r="24" spans="1:3" ht="17.25" customHeight="1">
      <c r="A24" s="19" t="s">
        <v>503</v>
      </c>
      <c r="B24" s="22" t="s">
        <v>502</v>
      </c>
      <c r="C24" s="168">
        <v>305000</v>
      </c>
    </row>
    <row r="25" spans="1:3" ht="18.75" customHeight="1">
      <c r="A25" s="19" t="s">
        <v>504</v>
      </c>
      <c r="B25" s="17" t="s">
        <v>505</v>
      </c>
      <c r="C25" s="167">
        <f>SUM(C26)</f>
        <v>1712000</v>
      </c>
    </row>
    <row r="26" spans="1:3" ht="31.5" customHeight="1">
      <c r="A26" s="130" t="s">
        <v>506</v>
      </c>
      <c r="B26" s="17" t="s">
        <v>507</v>
      </c>
      <c r="C26" s="167">
        <f>SUM(C27)</f>
        <v>1712000</v>
      </c>
    </row>
    <row r="27" spans="1:3" ht="28.5" customHeight="1">
      <c r="A27" s="19" t="s">
        <v>508</v>
      </c>
      <c r="B27" s="19" t="s">
        <v>509</v>
      </c>
      <c r="C27" s="166">
        <v>1712000</v>
      </c>
    </row>
    <row r="28" spans="1:3" ht="27" customHeight="1">
      <c r="A28" s="19" t="s">
        <v>510</v>
      </c>
      <c r="B28" s="23" t="s">
        <v>511</v>
      </c>
      <c r="C28" s="167">
        <f>SUM(C31+C29)</f>
        <v>4809389</v>
      </c>
    </row>
    <row r="29" spans="1:3" ht="27" customHeight="1">
      <c r="A29" s="19" t="s">
        <v>654</v>
      </c>
      <c r="B29" s="23" t="s">
        <v>655</v>
      </c>
      <c r="C29" s="167">
        <v>9275</v>
      </c>
    </row>
    <row r="30" spans="1:3" ht="27" customHeight="1">
      <c r="A30" s="19" t="s">
        <v>363</v>
      </c>
      <c r="B30" s="23" t="s">
        <v>656</v>
      </c>
      <c r="C30" s="167">
        <v>9275</v>
      </c>
    </row>
    <row r="31" spans="1:3" ht="51">
      <c r="A31" s="19" t="s">
        <v>512</v>
      </c>
      <c r="B31" s="17" t="s">
        <v>513</v>
      </c>
      <c r="C31" s="167">
        <f>SUM(C32,C34)</f>
        <v>4800114</v>
      </c>
    </row>
    <row r="32" spans="1:3" ht="38.25">
      <c r="A32" s="19" t="s">
        <v>514</v>
      </c>
      <c r="B32" s="17" t="s">
        <v>515</v>
      </c>
      <c r="C32" s="167">
        <f>SUM(C33)</f>
        <v>3648369</v>
      </c>
    </row>
    <row r="33" spans="1:3" ht="51">
      <c r="A33" s="19" t="s">
        <v>467</v>
      </c>
      <c r="B33" s="19" t="s">
        <v>117</v>
      </c>
      <c r="C33" s="166">
        <v>3648369</v>
      </c>
    </row>
    <row r="34" spans="1:3" ht="51" customHeight="1">
      <c r="A34" s="19" t="s">
        <v>516</v>
      </c>
      <c r="B34" s="17" t="s">
        <v>517</v>
      </c>
      <c r="C34" s="167">
        <f>SUM(C35)</f>
        <v>1151745</v>
      </c>
    </row>
    <row r="35" spans="1:3" ht="38.25">
      <c r="A35" s="19" t="s">
        <v>118</v>
      </c>
      <c r="B35" s="19" t="s">
        <v>119</v>
      </c>
      <c r="C35" s="166">
        <v>1151745</v>
      </c>
    </row>
    <row r="36" spans="1:3" ht="15.75">
      <c r="A36" s="19" t="s">
        <v>518</v>
      </c>
      <c r="B36" s="17" t="s">
        <v>519</v>
      </c>
      <c r="C36" s="167">
        <f>SUM(C37)</f>
        <v>254560</v>
      </c>
    </row>
    <row r="37" spans="1:3" ht="15.75">
      <c r="A37" s="19" t="s">
        <v>520</v>
      </c>
      <c r="B37" s="19" t="s">
        <v>521</v>
      </c>
      <c r="C37" s="167">
        <f>SUM(C38)</f>
        <v>254560</v>
      </c>
    </row>
    <row r="38" spans="1:3" ht="25.5" customHeight="1">
      <c r="A38" s="24" t="s">
        <v>429</v>
      </c>
      <c r="B38" s="19" t="s">
        <v>522</v>
      </c>
      <c r="C38" s="166">
        <v>254560</v>
      </c>
    </row>
    <row r="39" spans="1:3" ht="30" customHeight="1">
      <c r="A39" s="19" t="s">
        <v>523</v>
      </c>
      <c r="B39" s="17" t="s">
        <v>524</v>
      </c>
      <c r="C39" s="167">
        <f>SUM(C41)</f>
        <v>6721341</v>
      </c>
    </row>
    <row r="40" spans="1:3" ht="19.5" customHeight="1">
      <c r="A40" s="130" t="s">
        <v>525</v>
      </c>
      <c r="B40" s="17" t="s">
        <v>12</v>
      </c>
      <c r="C40" s="167">
        <f>SUM(C41)</f>
        <v>6721341</v>
      </c>
    </row>
    <row r="41" spans="1:3" ht="27" customHeight="1">
      <c r="A41" s="19" t="s">
        <v>526</v>
      </c>
      <c r="B41" s="17" t="s">
        <v>13</v>
      </c>
      <c r="C41" s="167">
        <f>SUM(C42)</f>
        <v>6721341</v>
      </c>
    </row>
    <row r="42" spans="1:3" ht="25.5">
      <c r="A42" s="19" t="s">
        <v>463</v>
      </c>
      <c r="B42" s="19" t="s">
        <v>527</v>
      </c>
      <c r="C42" s="166">
        <v>6721341</v>
      </c>
    </row>
    <row r="43" spans="1:3" ht="15.75">
      <c r="A43" s="19" t="s">
        <v>528</v>
      </c>
      <c r="B43" s="17" t="s">
        <v>529</v>
      </c>
      <c r="C43" s="167">
        <f>SUM(C44)</f>
        <v>40000</v>
      </c>
    </row>
    <row r="44" spans="1:3" ht="39" customHeight="1">
      <c r="A44" s="19" t="s">
        <v>530</v>
      </c>
      <c r="B44" s="17" t="s">
        <v>531</v>
      </c>
      <c r="C44" s="167">
        <f>SUM(C45)</f>
        <v>40000</v>
      </c>
    </row>
    <row r="45" spans="1:3" ht="27" customHeight="1">
      <c r="A45" s="19" t="s">
        <v>532</v>
      </c>
      <c r="B45" s="17" t="s">
        <v>533</v>
      </c>
      <c r="C45" s="167">
        <f>SUM(C46)</f>
        <v>40000</v>
      </c>
    </row>
    <row r="46" spans="1:3" ht="32.25" customHeight="1">
      <c r="A46" s="19" t="s">
        <v>466</v>
      </c>
      <c r="B46" s="19" t="s">
        <v>120</v>
      </c>
      <c r="C46" s="166">
        <v>40000</v>
      </c>
    </row>
    <row r="47" spans="1:3" ht="22.5" customHeight="1">
      <c r="A47" s="19" t="s">
        <v>534</v>
      </c>
      <c r="B47" s="17" t="s">
        <v>535</v>
      </c>
      <c r="C47" s="167">
        <f>SUM(C48+C50+C52+C56+C57)</f>
        <v>1265577</v>
      </c>
    </row>
    <row r="48" spans="1:3" ht="30" customHeight="1">
      <c r="A48" s="131" t="s">
        <v>7</v>
      </c>
      <c r="B48" s="132" t="s">
        <v>592</v>
      </c>
      <c r="C48" s="176">
        <f>SUM(C49)</f>
        <v>15500</v>
      </c>
    </row>
    <row r="49" spans="1:3" ht="43.5" customHeight="1">
      <c r="A49" s="131" t="s">
        <v>430</v>
      </c>
      <c r="B49" s="132" t="s">
        <v>593</v>
      </c>
      <c r="C49" s="177">
        <v>15500</v>
      </c>
    </row>
    <row r="50" spans="1:3" ht="69" customHeight="1">
      <c r="A50" s="131" t="s">
        <v>431</v>
      </c>
      <c r="B50" s="132" t="s">
        <v>0</v>
      </c>
      <c r="C50" s="176">
        <f>SUM(C51)</f>
        <v>18500</v>
      </c>
    </row>
    <row r="51" spans="1:3" ht="15" customHeight="1">
      <c r="A51" s="131" t="s">
        <v>432</v>
      </c>
      <c r="B51" s="132" t="s">
        <v>1</v>
      </c>
      <c r="C51" s="177">
        <v>18500</v>
      </c>
    </row>
    <row r="52" spans="1:3" ht="16.5" customHeight="1">
      <c r="A52" s="131" t="s">
        <v>433</v>
      </c>
      <c r="B52" s="132" t="s">
        <v>2</v>
      </c>
      <c r="C52" s="176">
        <f>SUM(C53+C55)</f>
        <v>151000</v>
      </c>
    </row>
    <row r="53" spans="1:3" ht="31.5" customHeight="1">
      <c r="A53" s="131" t="s">
        <v>434</v>
      </c>
      <c r="B53" s="132" t="s">
        <v>3</v>
      </c>
      <c r="C53" s="176">
        <f>SUM(C54)</f>
        <v>13000</v>
      </c>
    </row>
    <row r="54" spans="1:3" ht="40.5" customHeight="1">
      <c r="A54" s="131" t="s">
        <v>435</v>
      </c>
      <c r="B54" s="132" t="s">
        <v>4</v>
      </c>
      <c r="C54" s="177">
        <v>13000</v>
      </c>
    </row>
    <row r="55" spans="1:3" ht="13.5" customHeight="1">
      <c r="A55" s="131" t="s">
        <v>436</v>
      </c>
      <c r="B55" s="132" t="s">
        <v>5</v>
      </c>
      <c r="C55" s="177">
        <v>138000</v>
      </c>
    </row>
    <row r="56" spans="1:3" ht="40.5" customHeight="1">
      <c r="A56" s="131" t="s">
        <v>437</v>
      </c>
      <c r="B56" s="132" t="s">
        <v>6</v>
      </c>
      <c r="C56" s="177">
        <v>34000</v>
      </c>
    </row>
    <row r="57" spans="1:3" ht="27" customHeight="1">
      <c r="A57" s="19" t="s">
        <v>536</v>
      </c>
      <c r="B57" s="17" t="s">
        <v>537</v>
      </c>
      <c r="C57" s="167">
        <f>SUM(C58)</f>
        <v>1046577</v>
      </c>
    </row>
    <row r="58" spans="1:3" ht="28.5" customHeight="1">
      <c r="A58" s="19" t="s">
        <v>121</v>
      </c>
      <c r="B58" s="19" t="s">
        <v>122</v>
      </c>
      <c r="C58" s="166">
        <v>1046577</v>
      </c>
    </row>
    <row r="59" spans="1:3" ht="15.75">
      <c r="A59" s="19" t="s">
        <v>123</v>
      </c>
      <c r="B59" s="23" t="s">
        <v>538</v>
      </c>
      <c r="C59" s="164">
        <f>SUM(C60)</f>
        <v>308363540</v>
      </c>
    </row>
    <row r="60" spans="1:3" ht="25.5">
      <c r="A60" s="19" t="s">
        <v>124</v>
      </c>
      <c r="B60" s="17" t="s">
        <v>14</v>
      </c>
      <c r="C60" s="165">
        <f>SUM(C61,C64,C93,)</f>
        <v>308363540</v>
      </c>
    </row>
    <row r="61" spans="1:3" ht="23.25" customHeight="1">
      <c r="A61" s="19" t="s">
        <v>125</v>
      </c>
      <c r="B61" s="17" t="s">
        <v>15</v>
      </c>
      <c r="C61" s="165">
        <f>SUM(C62)</f>
        <v>70826977</v>
      </c>
    </row>
    <row r="62" spans="1:3" ht="19.5" customHeight="1">
      <c r="A62" s="19" t="s">
        <v>126</v>
      </c>
      <c r="B62" s="17" t="s">
        <v>128</v>
      </c>
      <c r="C62" s="165">
        <f>SUM(C63)</f>
        <v>70826977</v>
      </c>
    </row>
    <row r="63" spans="1:3" ht="24.75" customHeight="1">
      <c r="A63" s="19" t="s">
        <v>127</v>
      </c>
      <c r="B63" s="19" t="s">
        <v>129</v>
      </c>
      <c r="C63" s="166">
        <v>70826977</v>
      </c>
    </row>
    <row r="64" spans="1:3" ht="27.75" customHeight="1">
      <c r="A64" s="19" t="s">
        <v>130</v>
      </c>
      <c r="B64" s="17" t="s">
        <v>16</v>
      </c>
      <c r="C64" s="167">
        <f>SUM(C65,C67,C69,C71,)</f>
        <v>237437681</v>
      </c>
    </row>
    <row r="65" spans="1:3" ht="24.75" customHeight="1">
      <c r="A65" s="19" t="s">
        <v>131</v>
      </c>
      <c r="B65" s="17" t="s">
        <v>138</v>
      </c>
      <c r="C65" s="167">
        <f>SUM(C66)</f>
        <v>945836</v>
      </c>
    </row>
    <row r="66" spans="1:3" ht="33.75" customHeight="1">
      <c r="A66" s="19" t="s">
        <v>132</v>
      </c>
      <c r="B66" s="19" t="s">
        <v>139</v>
      </c>
      <c r="C66" s="166">
        <v>945836</v>
      </c>
    </row>
    <row r="67" spans="1:3" ht="41.25" customHeight="1">
      <c r="A67" s="19" t="s">
        <v>133</v>
      </c>
      <c r="B67" s="17" t="s">
        <v>140</v>
      </c>
      <c r="C67" s="167">
        <f>SUM(C68)</f>
        <v>284621</v>
      </c>
    </row>
    <row r="68" spans="1:3" ht="38.25" customHeight="1">
      <c r="A68" s="19" t="s">
        <v>134</v>
      </c>
      <c r="B68" s="19" t="s">
        <v>141</v>
      </c>
      <c r="C68" s="166">
        <v>284621</v>
      </c>
    </row>
    <row r="69" spans="1:3" ht="44.25" customHeight="1">
      <c r="A69" s="19" t="s">
        <v>135</v>
      </c>
      <c r="B69" s="17" t="s">
        <v>142</v>
      </c>
      <c r="C69" s="167">
        <f>SUM(C70)</f>
        <v>11610982</v>
      </c>
    </row>
    <row r="70" spans="1:3" ht="31.5" customHeight="1">
      <c r="A70" s="19" t="s">
        <v>136</v>
      </c>
      <c r="B70" s="19" t="s">
        <v>143</v>
      </c>
      <c r="C70" s="166">
        <v>11610982</v>
      </c>
    </row>
    <row r="71" spans="1:3" ht="23.25" customHeight="1">
      <c r="A71" s="19" t="s">
        <v>137</v>
      </c>
      <c r="B71" s="17" t="s">
        <v>144</v>
      </c>
      <c r="C71" s="167">
        <f>SUM(C72)</f>
        <v>224596242</v>
      </c>
    </row>
    <row r="72" spans="1:3" ht="15.75">
      <c r="A72" s="19" t="s">
        <v>145</v>
      </c>
      <c r="B72" s="19" t="s">
        <v>146</v>
      </c>
      <c r="C72" s="167">
        <f>SUM(C73+C74+C75+C76+C77+C78+C81+C82+C83+C84+C85+C86+C87+C88+C89+C90+C91+C92)</f>
        <v>224596242</v>
      </c>
    </row>
    <row r="73" spans="1:3" ht="25.5">
      <c r="A73" s="19" t="s">
        <v>145</v>
      </c>
      <c r="B73" s="19" t="s">
        <v>17</v>
      </c>
      <c r="C73" s="166">
        <v>9031970</v>
      </c>
    </row>
    <row r="74" spans="1:3" ht="27.75" customHeight="1">
      <c r="A74" s="19" t="s">
        <v>145</v>
      </c>
      <c r="B74" s="19" t="s">
        <v>18</v>
      </c>
      <c r="C74" s="166">
        <v>4296908</v>
      </c>
    </row>
    <row r="75" spans="1:3" ht="29.25" customHeight="1">
      <c r="A75" s="19" t="s">
        <v>145</v>
      </c>
      <c r="B75" s="19" t="s">
        <v>19</v>
      </c>
      <c r="C75" s="166">
        <v>237000</v>
      </c>
    </row>
    <row r="76" spans="1:3" ht="38.25">
      <c r="A76" s="19" t="s">
        <v>145</v>
      </c>
      <c r="B76" s="19" t="s">
        <v>20</v>
      </c>
      <c r="C76" s="166">
        <v>711000</v>
      </c>
    </row>
    <row r="77" spans="1:3" ht="53.25" customHeight="1">
      <c r="A77" s="19" t="s">
        <v>145</v>
      </c>
      <c r="B77" s="25" t="s">
        <v>21</v>
      </c>
      <c r="C77" s="166">
        <v>14480521</v>
      </c>
    </row>
    <row r="78" spans="1:3" ht="42.75" customHeight="1">
      <c r="A78" s="19" t="s">
        <v>145</v>
      </c>
      <c r="B78" s="25" t="s">
        <v>22</v>
      </c>
      <c r="C78" s="167">
        <f>SUM(C79:C80)</f>
        <v>672939</v>
      </c>
    </row>
    <row r="79" spans="1:3" s="4" customFormat="1" ht="42.75" customHeight="1">
      <c r="A79" s="19" t="s">
        <v>145</v>
      </c>
      <c r="B79" s="25" t="s">
        <v>23</v>
      </c>
      <c r="C79" s="166">
        <v>648663</v>
      </c>
    </row>
    <row r="80" spans="1:3" ht="46.5" customHeight="1">
      <c r="A80" s="19" t="s">
        <v>145</v>
      </c>
      <c r="B80" s="25" t="s">
        <v>24</v>
      </c>
      <c r="C80" s="166">
        <v>24276</v>
      </c>
    </row>
    <row r="81" spans="1:3" ht="80.25" customHeight="1">
      <c r="A81" s="19" t="s">
        <v>145</v>
      </c>
      <c r="B81" s="25" t="s">
        <v>25</v>
      </c>
      <c r="C81" s="166">
        <v>155696139</v>
      </c>
    </row>
    <row r="82" spans="1:3" ht="76.5">
      <c r="A82" s="19" t="s">
        <v>145</v>
      </c>
      <c r="B82" s="25" t="s">
        <v>26</v>
      </c>
      <c r="C82" s="166">
        <v>22563364</v>
      </c>
    </row>
    <row r="83" spans="1:3" ht="38.25">
      <c r="A83" s="19" t="s">
        <v>145</v>
      </c>
      <c r="B83" s="19" t="s">
        <v>27</v>
      </c>
      <c r="C83" s="166">
        <v>80400</v>
      </c>
    </row>
    <row r="84" spans="1:3" ht="51">
      <c r="A84" s="19" t="s">
        <v>145</v>
      </c>
      <c r="B84" s="26" t="s">
        <v>28</v>
      </c>
      <c r="C84" s="168">
        <v>1002897</v>
      </c>
    </row>
    <row r="85" spans="1:3" ht="42.75" customHeight="1">
      <c r="A85" s="19" t="s">
        <v>145</v>
      </c>
      <c r="B85" s="26" t="s">
        <v>29</v>
      </c>
      <c r="C85" s="168">
        <v>1422000</v>
      </c>
    </row>
    <row r="86" spans="1:3" ht="43.5" customHeight="1">
      <c r="A86" s="19" t="s">
        <v>145</v>
      </c>
      <c r="B86" s="27" t="s">
        <v>30</v>
      </c>
      <c r="C86" s="169">
        <v>237000</v>
      </c>
    </row>
    <row r="87" spans="1:3" ht="43.5" customHeight="1">
      <c r="A87" s="19" t="s">
        <v>145</v>
      </c>
      <c r="B87" s="27" t="s">
        <v>31</v>
      </c>
      <c r="C87" s="169">
        <v>9448494</v>
      </c>
    </row>
    <row r="88" spans="1:3" ht="30.75" customHeight="1">
      <c r="A88" s="19" t="s">
        <v>145</v>
      </c>
      <c r="B88" s="27" t="s">
        <v>32</v>
      </c>
      <c r="C88" s="169">
        <v>198528</v>
      </c>
    </row>
    <row r="89" spans="1:3" ht="42.75" customHeight="1">
      <c r="A89" s="19" t="s">
        <v>145</v>
      </c>
      <c r="B89" s="28" t="s">
        <v>33</v>
      </c>
      <c r="C89" s="170">
        <v>237000</v>
      </c>
    </row>
    <row r="90" spans="1:3" ht="27.75" customHeight="1">
      <c r="A90" s="19" t="s">
        <v>145</v>
      </c>
      <c r="B90" s="28" t="s">
        <v>46</v>
      </c>
      <c r="C90" s="170">
        <v>1917025</v>
      </c>
    </row>
    <row r="91" spans="1:3" ht="27.75" customHeight="1">
      <c r="A91" s="19" t="s">
        <v>145</v>
      </c>
      <c r="B91" s="19" t="s">
        <v>539</v>
      </c>
      <c r="C91" s="166">
        <v>2287447</v>
      </c>
    </row>
    <row r="92" spans="1:3" ht="66.75" customHeight="1">
      <c r="A92" s="19" t="s">
        <v>55</v>
      </c>
      <c r="B92" s="28" t="s">
        <v>49</v>
      </c>
      <c r="C92" s="170">
        <v>75610</v>
      </c>
    </row>
    <row r="93" spans="1:3" ht="26.25" customHeight="1">
      <c r="A93" s="19" t="s">
        <v>657</v>
      </c>
      <c r="B93" s="28" t="s">
        <v>658</v>
      </c>
      <c r="C93" s="170">
        <f>SUM(C94)</f>
        <v>98882</v>
      </c>
    </row>
    <row r="94" spans="1:3" ht="26.25" customHeight="1">
      <c r="A94" s="19" t="s">
        <v>659</v>
      </c>
      <c r="B94" s="28" t="s">
        <v>661</v>
      </c>
      <c r="C94" s="170">
        <f>SUM(C95)</f>
        <v>98882</v>
      </c>
    </row>
    <row r="95" spans="1:3" ht="24.75" customHeight="1">
      <c r="A95" s="19" t="s">
        <v>660</v>
      </c>
      <c r="B95" s="28" t="s">
        <v>661</v>
      </c>
      <c r="C95" s="170">
        <v>98882</v>
      </c>
    </row>
    <row r="96" spans="1:3" ht="15.75">
      <c r="A96" s="133"/>
      <c r="B96" s="17" t="s">
        <v>540</v>
      </c>
      <c r="C96" s="178">
        <f>SUM(C8+C59)</f>
        <v>393296811</v>
      </c>
    </row>
  </sheetData>
  <sheetProtection/>
  <mergeCells count="3">
    <mergeCell ref="A4:C4"/>
    <mergeCell ref="A5:C5"/>
    <mergeCell ref="B1:C3"/>
  </mergeCells>
  <printOptions/>
  <pageMargins left="0.6299212598425197" right="0.5118110236220472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9"/>
  <sheetViews>
    <sheetView view="pageBreakPreview" zoomScale="84" zoomScaleNormal="75" zoomScaleSheetLayoutView="84" zoomScalePageLayoutView="60" workbookViewId="0" topLeftCell="A280">
      <selection activeCell="A298" sqref="A298"/>
    </sheetView>
  </sheetViews>
  <sheetFormatPr defaultColWidth="9.140625" defaultRowHeight="15"/>
  <cols>
    <col min="1" max="1" width="91.8515625" style="0" customWidth="1"/>
    <col min="2" max="2" width="5.140625" style="0" customWidth="1"/>
    <col min="3" max="3" width="4.8515625" style="0" customWidth="1"/>
    <col min="4" max="4" width="11.421875" style="0" customWidth="1"/>
    <col min="5" max="5" width="5.421875" style="0" customWidth="1"/>
    <col min="6" max="6" width="15.57421875" style="0" customWidth="1"/>
  </cols>
  <sheetData>
    <row r="1" spans="1:7" ht="3.75" customHeight="1">
      <c r="A1" s="47"/>
      <c r="B1" s="179" t="s">
        <v>679</v>
      </c>
      <c r="C1" s="180"/>
      <c r="D1" s="180"/>
      <c r="E1" s="180"/>
      <c r="F1" s="180"/>
      <c r="G1" s="47"/>
    </row>
    <row r="2" spans="1:7" ht="15">
      <c r="A2" s="47"/>
      <c r="B2" s="180"/>
      <c r="C2" s="180"/>
      <c r="D2" s="180"/>
      <c r="E2" s="180"/>
      <c r="F2" s="180"/>
      <c r="G2" s="47"/>
    </row>
    <row r="3" spans="1:7" ht="9.75" customHeight="1">
      <c r="A3" s="47"/>
      <c r="B3" s="180"/>
      <c r="C3" s="180"/>
      <c r="D3" s="180"/>
      <c r="E3" s="180"/>
      <c r="F3" s="180"/>
      <c r="G3" s="47"/>
    </row>
    <row r="4" spans="1:7" ht="15">
      <c r="A4" s="47"/>
      <c r="B4" s="180"/>
      <c r="C4" s="180"/>
      <c r="D4" s="180"/>
      <c r="E4" s="180"/>
      <c r="F4" s="180"/>
      <c r="G4" s="47"/>
    </row>
    <row r="5" spans="1:7" ht="15">
      <c r="A5" s="47"/>
      <c r="B5" s="180"/>
      <c r="C5" s="180"/>
      <c r="D5" s="180"/>
      <c r="E5" s="180"/>
      <c r="F5" s="180"/>
      <c r="G5" s="47"/>
    </row>
    <row r="6" spans="1:7" ht="15">
      <c r="A6" s="47"/>
      <c r="B6" s="180"/>
      <c r="C6" s="180"/>
      <c r="D6" s="180"/>
      <c r="E6" s="180"/>
      <c r="F6" s="180"/>
      <c r="G6" s="47"/>
    </row>
    <row r="7" spans="1:7" ht="60.75" customHeight="1">
      <c r="A7" s="110" t="s">
        <v>442</v>
      </c>
      <c r="B7" s="180"/>
      <c r="C7" s="180"/>
      <c r="D7" s="180"/>
      <c r="E7" s="180"/>
      <c r="F7" s="180"/>
      <c r="G7" s="47"/>
    </row>
    <row r="8" spans="1:7" ht="7.5" customHeight="1">
      <c r="A8" s="47"/>
      <c r="B8" s="180"/>
      <c r="C8" s="180"/>
      <c r="D8" s="180"/>
      <c r="E8" s="180"/>
      <c r="F8" s="180"/>
      <c r="G8" s="47"/>
    </row>
    <row r="9" spans="1:5" ht="18.75">
      <c r="A9" s="183" t="s">
        <v>263</v>
      </c>
      <c r="B9" s="184"/>
      <c r="C9" s="184"/>
      <c r="D9" s="184"/>
      <c r="E9" s="184"/>
    </row>
    <row r="10" spans="1:5" ht="18.75">
      <c r="A10" s="183" t="s">
        <v>183</v>
      </c>
      <c r="B10" s="184"/>
      <c r="C10" s="184"/>
      <c r="D10" s="184"/>
      <c r="E10" s="184"/>
    </row>
    <row r="11" spans="1:5" ht="18.75">
      <c r="A11" s="183" t="s">
        <v>75</v>
      </c>
      <c r="B11" s="184"/>
      <c r="C11" s="184"/>
      <c r="D11" s="184"/>
      <c r="E11" s="184"/>
    </row>
    <row r="12" spans="2:6" ht="15.75">
      <c r="B12" s="10"/>
      <c r="F12" t="s">
        <v>42</v>
      </c>
    </row>
    <row r="13" spans="1:6" ht="20.25" customHeight="1">
      <c r="A13" s="7" t="s">
        <v>69</v>
      </c>
      <c r="B13" s="7" t="s">
        <v>70</v>
      </c>
      <c r="C13" s="7" t="s">
        <v>71</v>
      </c>
      <c r="D13" s="7" t="s">
        <v>72</v>
      </c>
      <c r="E13" s="7" t="s">
        <v>73</v>
      </c>
      <c r="F13" s="7" t="s">
        <v>74</v>
      </c>
    </row>
    <row r="14" spans="1:6" ht="15.75">
      <c r="A14" s="38" t="s">
        <v>76</v>
      </c>
      <c r="B14" s="6"/>
      <c r="C14" s="6"/>
      <c r="D14" s="6"/>
      <c r="E14" s="6"/>
      <c r="F14" s="103">
        <f>SUM(F15+F106+F119+F166+F228+F254+F296+F301+F307+F140)</f>
        <v>360136520.51000005</v>
      </c>
    </row>
    <row r="15" spans="1:6" ht="15.75">
      <c r="A15" s="38" t="s">
        <v>77</v>
      </c>
      <c r="B15" s="32" t="s">
        <v>78</v>
      </c>
      <c r="C15" s="32"/>
      <c r="D15" s="32"/>
      <c r="E15" s="32"/>
      <c r="F15" s="103">
        <f>SUM(F16+F21+F28+F65+F75+F80)</f>
        <v>32068352</v>
      </c>
    </row>
    <row r="16" spans="1:6" ht="31.5">
      <c r="A16" s="39" t="s">
        <v>79</v>
      </c>
      <c r="B16" s="32" t="s">
        <v>78</v>
      </c>
      <c r="C16" s="32" t="s">
        <v>80</v>
      </c>
      <c r="D16" s="32"/>
      <c r="E16" s="32"/>
      <c r="F16" s="103">
        <f>SUM(F17)</f>
        <v>1192900</v>
      </c>
    </row>
    <row r="17" spans="1:6" ht="16.5" customHeight="1">
      <c r="A17" s="60" t="s">
        <v>272</v>
      </c>
      <c r="B17" s="56" t="s">
        <v>78</v>
      </c>
      <c r="C17" s="56" t="s">
        <v>80</v>
      </c>
      <c r="D17" s="56" t="s">
        <v>541</v>
      </c>
      <c r="E17" s="56"/>
      <c r="F17" s="103">
        <f>SUM(F18)</f>
        <v>1192900</v>
      </c>
    </row>
    <row r="18" spans="1:6" ht="13.5" customHeight="1">
      <c r="A18" s="95" t="s">
        <v>273</v>
      </c>
      <c r="B18" s="6" t="s">
        <v>78</v>
      </c>
      <c r="C18" s="6" t="s">
        <v>80</v>
      </c>
      <c r="D18" s="6" t="s">
        <v>542</v>
      </c>
      <c r="E18" s="6"/>
      <c r="F18" s="104">
        <f>SUM(F19)</f>
        <v>1192900</v>
      </c>
    </row>
    <row r="19" spans="1:6" ht="19.5" customHeight="1">
      <c r="A19" s="9" t="s">
        <v>543</v>
      </c>
      <c r="B19" s="6" t="s">
        <v>78</v>
      </c>
      <c r="C19" s="6" t="s">
        <v>80</v>
      </c>
      <c r="D19" s="6" t="s">
        <v>584</v>
      </c>
      <c r="E19" s="6"/>
      <c r="F19" s="104">
        <f>SUM(F20)</f>
        <v>1192900</v>
      </c>
    </row>
    <row r="20" spans="1:6" ht="48" customHeight="1">
      <c r="A20" s="16" t="s">
        <v>544</v>
      </c>
      <c r="B20" s="6" t="s">
        <v>78</v>
      </c>
      <c r="C20" s="6" t="s">
        <v>80</v>
      </c>
      <c r="D20" s="6" t="s">
        <v>584</v>
      </c>
      <c r="E20" s="6" t="s">
        <v>81</v>
      </c>
      <c r="F20" s="104">
        <v>1192900</v>
      </c>
    </row>
    <row r="21" spans="1:6" ht="36.75" customHeight="1">
      <c r="A21" s="39" t="s">
        <v>82</v>
      </c>
      <c r="B21" s="32" t="s">
        <v>78</v>
      </c>
      <c r="C21" s="32" t="s">
        <v>83</v>
      </c>
      <c r="D21" s="32"/>
      <c r="E21" s="32"/>
      <c r="F21" s="103">
        <f>SUM(,F22)</f>
        <v>955053</v>
      </c>
    </row>
    <row r="22" spans="1:6" ht="19.5" customHeight="1">
      <c r="A22" s="60" t="s">
        <v>276</v>
      </c>
      <c r="B22" s="56" t="s">
        <v>78</v>
      </c>
      <c r="C22" s="56" t="s">
        <v>83</v>
      </c>
      <c r="D22" s="56" t="s">
        <v>274</v>
      </c>
      <c r="E22" s="56"/>
      <c r="F22" s="103">
        <f>SUM(F23)</f>
        <v>955053</v>
      </c>
    </row>
    <row r="23" spans="1:6" ht="16.5" customHeight="1">
      <c r="A23" s="52" t="s">
        <v>598</v>
      </c>
      <c r="B23" s="6" t="s">
        <v>78</v>
      </c>
      <c r="C23" s="6" t="s">
        <v>83</v>
      </c>
      <c r="D23" s="54" t="s">
        <v>275</v>
      </c>
      <c r="E23" s="6"/>
      <c r="F23" s="104">
        <f>SUM(F24)</f>
        <v>955053</v>
      </c>
    </row>
    <row r="24" spans="1:6" ht="16.5" customHeight="1">
      <c r="A24" s="9" t="s">
        <v>543</v>
      </c>
      <c r="B24" s="6" t="s">
        <v>78</v>
      </c>
      <c r="C24" s="6" t="s">
        <v>83</v>
      </c>
      <c r="D24" s="54" t="s">
        <v>277</v>
      </c>
      <c r="E24" s="6"/>
      <c r="F24" s="104">
        <f>SUM(F25:F26,F27)</f>
        <v>955053</v>
      </c>
    </row>
    <row r="25" spans="1:6" ht="48.75" customHeight="1">
      <c r="A25" s="16" t="s">
        <v>544</v>
      </c>
      <c r="B25" s="6" t="s">
        <v>78</v>
      </c>
      <c r="C25" s="6" t="s">
        <v>83</v>
      </c>
      <c r="D25" s="54" t="s">
        <v>277</v>
      </c>
      <c r="E25" s="6" t="s">
        <v>81</v>
      </c>
      <c r="F25" s="104">
        <v>853988</v>
      </c>
    </row>
    <row r="26" spans="1:6" ht="16.5" customHeight="1">
      <c r="A26" s="45" t="s">
        <v>545</v>
      </c>
      <c r="B26" s="6" t="s">
        <v>78</v>
      </c>
      <c r="C26" s="6" t="s">
        <v>83</v>
      </c>
      <c r="D26" s="54" t="s">
        <v>277</v>
      </c>
      <c r="E26" s="6" t="s">
        <v>84</v>
      </c>
      <c r="F26" s="104">
        <v>99065</v>
      </c>
    </row>
    <row r="27" spans="1:6" ht="16.5" customHeight="1">
      <c r="A27" s="9" t="s">
        <v>86</v>
      </c>
      <c r="B27" s="54" t="s">
        <v>78</v>
      </c>
      <c r="C27" s="54" t="s">
        <v>83</v>
      </c>
      <c r="D27" s="54" t="s">
        <v>277</v>
      </c>
      <c r="E27" s="54" t="s">
        <v>85</v>
      </c>
      <c r="F27" s="104">
        <v>2000</v>
      </c>
    </row>
    <row r="28" spans="1:6" ht="34.5" customHeight="1">
      <c r="A28" s="30" t="s">
        <v>87</v>
      </c>
      <c r="B28" s="32" t="s">
        <v>78</v>
      </c>
      <c r="C28" s="32" t="s">
        <v>88</v>
      </c>
      <c r="D28" s="32"/>
      <c r="E28" s="32"/>
      <c r="F28" s="103">
        <f>SUM(F29+F38+F43+F47+F55+F61)</f>
        <v>17774750</v>
      </c>
    </row>
    <row r="29" spans="1:6" ht="31.5" customHeight="1">
      <c r="A29" s="59" t="s">
        <v>439</v>
      </c>
      <c r="B29" s="56" t="s">
        <v>78</v>
      </c>
      <c r="C29" s="56" t="s">
        <v>88</v>
      </c>
      <c r="D29" s="58" t="s">
        <v>549</v>
      </c>
      <c r="E29" s="56"/>
      <c r="F29" s="103">
        <f>SUM(F30+F34)</f>
        <v>2133000</v>
      </c>
    </row>
    <row r="30" spans="1:6" ht="44.25" customHeight="1">
      <c r="A30" s="73" t="s">
        <v>204</v>
      </c>
      <c r="B30" s="61" t="s">
        <v>78</v>
      </c>
      <c r="C30" s="44" t="s">
        <v>88</v>
      </c>
      <c r="D30" s="53" t="s">
        <v>573</v>
      </c>
      <c r="E30" s="6"/>
      <c r="F30" s="104">
        <f>SUM(F31)</f>
        <v>1422000</v>
      </c>
    </row>
    <row r="31" spans="1:6" ht="33.75" customHeight="1">
      <c r="A31" s="9" t="s">
        <v>577</v>
      </c>
      <c r="B31" s="61" t="s">
        <v>78</v>
      </c>
      <c r="C31" s="44" t="s">
        <v>88</v>
      </c>
      <c r="D31" s="53" t="s">
        <v>205</v>
      </c>
      <c r="E31" s="6"/>
      <c r="F31" s="104">
        <f>SUM(F32:F33)</f>
        <v>1422000</v>
      </c>
    </row>
    <row r="32" spans="1:6" ht="48" customHeight="1">
      <c r="A32" s="16" t="s">
        <v>544</v>
      </c>
      <c r="B32" s="61" t="s">
        <v>78</v>
      </c>
      <c r="C32" s="44" t="s">
        <v>88</v>
      </c>
      <c r="D32" s="53" t="s">
        <v>205</v>
      </c>
      <c r="E32" s="6" t="s">
        <v>81</v>
      </c>
      <c r="F32" s="104">
        <v>1392000</v>
      </c>
    </row>
    <row r="33" spans="1:6" ht="14.25" customHeight="1">
      <c r="A33" s="45" t="s">
        <v>545</v>
      </c>
      <c r="B33" s="61" t="s">
        <v>78</v>
      </c>
      <c r="C33" s="44" t="s">
        <v>88</v>
      </c>
      <c r="D33" s="53" t="s">
        <v>205</v>
      </c>
      <c r="E33" s="6" t="s">
        <v>84</v>
      </c>
      <c r="F33" s="104">
        <v>30000</v>
      </c>
    </row>
    <row r="34" spans="1:6" ht="54.75" customHeight="1">
      <c r="A34" s="51" t="s">
        <v>639</v>
      </c>
      <c r="B34" s="6" t="s">
        <v>78</v>
      </c>
      <c r="C34" s="6" t="s">
        <v>88</v>
      </c>
      <c r="D34" s="53" t="s">
        <v>580</v>
      </c>
      <c r="E34" s="6"/>
      <c r="F34" s="104">
        <f>SUM(F35)</f>
        <v>711000</v>
      </c>
    </row>
    <row r="35" spans="1:6" ht="33" customHeight="1">
      <c r="A35" s="11" t="s">
        <v>550</v>
      </c>
      <c r="B35" s="6" t="s">
        <v>78</v>
      </c>
      <c r="C35" s="6" t="s">
        <v>88</v>
      </c>
      <c r="D35" s="53" t="s">
        <v>278</v>
      </c>
      <c r="E35" s="6"/>
      <c r="F35" s="104">
        <f>SUM(F36:F37)</f>
        <v>711000</v>
      </c>
    </row>
    <row r="36" spans="1:6" ht="45.75" customHeight="1">
      <c r="A36" s="16" t="s">
        <v>544</v>
      </c>
      <c r="B36" s="6" t="s">
        <v>78</v>
      </c>
      <c r="C36" s="6" t="s">
        <v>88</v>
      </c>
      <c r="D36" s="53" t="s">
        <v>278</v>
      </c>
      <c r="E36" s="6" t="s">
        <v>81</v>
      </c>
      <c r="F36" s="104">
        <v>546000</v>
      </c>
    </row>
    <row r="37" spans="1:6" ht="15.75">
      <c r="A37" s="45" t="s">
        <v>545</v>
      </c>
      <c r="B37" s="6" t="s">
        <v>78</v>
      </c>
      <c r="C37" s="6" t="s">
        <v>88</v>
      </c>
      <c r="D37" s="53" t="s">
        <v>278</v>
      </c>
      <c r="E37" s="6" t="s">
        <v>84</v>
      </c>
      <c r="F37" s="104">
        <v>165000</v>
      </c>
    </row>
    <row r="38" spans="1:6" ht="35.25" customHeight="1">
      <c r="A38" s="74" t="s">
        <v>199</v>
      </c>
      <c r="B38" s="56" t="s">
        <v>78</v>
      </c>
      <c r="C38" s="56" t="s">
        <v>88</v>
      </c>
      <c r="D38" s="58" t="s">
        <v>563</v>
      </c>
      <c r="E38" s="56"/>
      <c r="F38" s="103">
        <f>SUM(F39)</f>
        <v>198528</v>
      </c>
    </row>
    <row r="39" spans="1:6" ht="49.5" customHeight="1">
      <c r="A39" s="73" t="s">
        <v>202</v>
      </c>
      <c r="B39" s="6" t="s">
        <v>78</v>
      </c>
      <c r="C39" s="6" t="s">
        <v>88</v>
      </c>
      <c r="D39" s="54" t="s">
        <v>200</v>
      </c>
      <c r="E39" s="6"/>
      <c r="F39" s="104">
        <f>SUM(F40)</f>
        <v>198528</v>
      </c>
    </row>
    <row r="40" spans="1:6" ht="16.5" customHeight="1">
      <c r="A40" s="75" t="s">
        <v>65</v>
      </c>
      <c r="B40" s="6" t="s">
        <v>78</v>
      </c>
      <c r="C40" s="6" t="s">
        <v>88</v>
      </c>
      <c r="D40" s="54" t="s">
        <v>201</v>
      </c>
      <c r="E40" s="6"/>
      <c r="F40" s="104">
        <f>SUM(F41:F42)</f>
        <v>198528</v>
      </c>
    </row>
    <row r="41" spans="1:6" ht="46.5" customHeight="1">
      <c r="A41" s="16" t="s">
        <v>544</v>
      </c>
      <c r="B41" s="6" t="s">
        <v>78</v>
      </c>
      <c r="C41" s="6" t="s">
        <v>88</v>
      </c>
      <c r="D41" s="54" t="s">
        <v>201</v>
      </c>
      <c r="E41" s="6" t="s">
        <v>81</v>
      </c>
      <c r="F41" s="104">
        <v>183921</v>
      </c>
    </row>
    <row r="42" spans="1:6" ht="16.5" customHeight="1">
      <c r="A42" s="45" t="s">
        <v>545</v>
      </c>
      <c r="B42" s="54" t="s">
        <v>78</v>
      </c>
      <c r="C42" s="54" t="s">
        <v>88</v>
      </c>
      <c r="D42" s="54" t="s">
        <v>201</v>
      </c>
      <c r="E42" s="54" t="s">
        <v>84</v>
      </c>
      <c r="F42" s="104">
        <v>14607</v>
      </c>
    </row>
    <row r="43" spans="1:6" ht="34.5" customHeight="1">
      <c r="A43" s="77" t="s">
        <v>232</v>
      </c>
      <c r="B43" s="56" t="s">
        <v>78</v>
      </c>
      <c r="C43" s="56" t="s">
        <v>88</v>
      </c>
      <c r="D43" s="56" t="s">
        <v>554</v>
      </c>
      <c r="E43" s="56"/>
      <c r="F43" s="103">
        <f>SUM(F44)</f>
        <v>237000</v>
      </c>
    </row>
    <row r="44" spans="1:6" ht="45.75" customHeight="1">
      <c r="A44" s="78" t="s">
        <v>234</v>
      </c>
      <c r="B44" s="54" t="s">
        <v>78</v>
      </c>
      <c r="C44" s="54" t="s">
        <v>88</v>
      </c>
      <c r="D44" s="54" t="s">
        <v>59</v>
      </c>
      <c r="E44" s="54"/>
      <c r="F44" s="104">
        <f>SUM(F45)</f>
        <v>237000</v>
      </c>
    </row>
    <row r="45" spans="1:6" ht="34.5" customHeight="1">
      <c r="A45" s="76" t="s">
        <v>235</v>
      </c>
      <c r="B45" s="54" t="s">
        <v>78</v>
      </c>
      <c r="C45" s="54" t="s">
        <v>88</v>
      </c>
      <c r="D45" s="54" t="s">
        <v>233</v>
      </c>
      <c r="E45" s="54"/>
      <c r="F45" s="104">
        <f>SUM(F46:F46)</f>
        <v>237000</v>
      </c>
    </row>
    <row r="46" spans="1:6" ht="45.75" customHeight="1">
      <c r="A46" s="16" t="s">
        <v>544</v>
      </c>
      <c r="B46" s="54" t="s">
        <v>78</v>
      </c>
      <c r="C46" s="54" t="s">
        <v>88</v>
      </c>
      <c r="D46" s="54" t="s">
        <v>233</v>
      </c>
      <c r="E46" s="54" t="s">
        <v>81</v>
      </c>
      <c r="F46" s="104">
        <v>237000</v>
      </c>
    </row>
    <row r="47" spans="1:6" ht="32.25" customHeight="1">
      <c r="A47" s="79" t="s">
        <v>185</v>
      </c>
      <c r="B47" s="56" t="s">
        <v>78</v>
      </c>
      <c r="C47" s="56" t="s">
        <v>88</v>
      </c>
      <c r="D47" s="58" t="s">
        <v>8</v>
      </c>
      <c r="E47" s="56"/>
      <c r="F47" s="103">
        <f>SUM(F48+F51)</f>
        <v>367000</v>
      </c>
    </row>
    <row r="48" spans="1:6" ht="50.25" customHeight="1">
      <c r="A48" s="73" t="s">
        <v>193</v>
      </c>
      <c r="B48" s="54" t="s">
        <v>78</v>
      </c>
      <c r="C48" s="54" t="s">
        <v>88</v>
      </c>
      <c r="D48" s="53" t="s">
        <v>61</v>
      </c>
      <c r="E48" s="6"/>
      <c r="F48" s="104">
        <f>SUM(F49)</f>
        <v>130000</v>
      </c>
    </row>
    <row r="49" spans="1:6" ht="26.25" customHeight="1">
      <c r="A49" s="76" t="s">
        <v>190</v>
      </c>
      <c r="B49" s="54" t="s">
        <v>78</v>
      </c>
      <c r="C49" s="54" t="s">
        <v>88</v>
      </c>
      <c r="D49" s="53" t="s">
        <v>191</v>
      </c>
      <c r="E49" s="6"/>
      <c r="F49" s="104">
        <f>SUM(F50)</f>
        <v>130000</v>
      </c>
    </row>
    <row r="50" spans="1:6" ht="18" customHeight="1">
      <c r="A50" s="45" t="s">
        <v>545</v>
      </c>
      <c r="B50" s="54" t="s">
        <v>78</v>
      </c>
      <c r="C50" s="54" t="s">
        <v>192</v>
      </c>
      <c r="D50" s="53" t="s">
        <v>191</v>
      </c>
      <c r="E50" s="54" t="s">
        <v>84</v>
      </c>
      <c r="F50" s="104">
        <v>130000</v>
      </c>
    </row>
    <row r="51" spans="1:6" ht="45.75" customHeight="1">
      <c r="A51" s="73" t="s">
        <v>186</v>
      </c>
      <c r="B51" s="6" t="s">
        <v>78</v>
      </c>
      <c r="C51" s="6" t="s">
        <v>88</v>
      </c>
      <c r="D51" s="53" t="s">
        <v>187</v>
      </c>
      <c r="E51" s="6"/>
      <c r="F51" s="104">
        <f>SUM(F54+F53)</f>
        <v>237000</v>
      </c>
    </row>
    <row r="52" spans="1:6" ht="19.5" customHeight="1">
      <c r="A52" s="75" t="s">
        <v>188</v>
      </c>
      <c r="B52" s="6" t="s">
        <v>78</v>
      </c>
      <c r="C52" s="6" t="s">
        <v>88</v>
      </c>
      <c r="D52" s="53" t="s">
        <v>189</v>
      </c>
      <c r="E52" s="6"/>
      <c r="F52" s="104">
        <f>SUM(F53:F54)</f>
        <v>237000</v>
      </c>
    </row>
    <row r="53" spans="1:6" ht="51" customHeight="1">
      <c r="A53" s="16" t="s">
        <v>544</v>
      </c>
      <c r="B53" s="6" t="s">
        <v>78</v>
      </c>
      <c r="C53" s="6" t="s">
        <v>88</v>
      </c>
      <c r="D53" s="53" t="s">
        <v>189</v>
      </c>
      <c r="E53" s="6" t="s">
        <v>81</v>
      </c>
      <c r="F53" s="104">
        <v>229000</v>
      </c>
    </row>
    <row r="54" spans="1:6" ht="18" customHeight="1">
      <c r="A54" s="45" t="s">
        <v>545</v>
      </c>
      <c r="B54" s="6" t="s">
        <v>78</v>
      </c>
      <c r="C54" s="6" t="s">
        <v>88</v>
      </c>
      <c r="D54" s="53" t="s">
        <v>189</v>
      </c>
      <c r="E54" s="6" t="s">
        <v>84</v>
      </c>
      <c r="F54" s="104">
        <v>8000</v>
      </c>
    </row>
    <row r="55" spans="1:6" ht="18" customHeight="1">
      <c r="A55" s="60" t="s">
        <v>590</v>
      </c>
      <c r="B55" s="56" t="s">
        <v>78</v>
      </c>
      <c r="C55" s="56" t="s">
        <v>88</v>
      </c>
      <c r="D55" s="56" t="s">
        <v>287</v>
      </c>
      <c r="E55" s="56"/>
      <c r="F55" s="103">
        <f>SUM(F56)</f>
        <v>14602222</v>
      </c>
    </row>
    <row r="56" spans="1:6" ht="18" customHeight="1">
      <c r="A56" s="52" t="s">
        <v>231</v>
      </c>
      <c r="B56" s="6" t="s">
        <v>78</v>
      </c>
      <c r="C56" s="6" t="s">
        <v>88</v>
      </c>
      <c r="D56" s="54" t="s">
        <v>288</v>
      </c>
      <c r="E56" s="6"/>
      <c r="F56" s="104">
        <f>SUM(F57,)</f>
        <v>14602222</v>
      </c>
    </row>
    <row r="57" spans="1:6" ht="16.5" customHeight="1">
      <c r="A57" s="9" t="s">
        <v>543</v>
      </c>
      <c r="B57" s="6" t="s">
        <v>78</v>
      </c>
      <c r="C57" s="6" t="s">
        <v>88</v>
      </c>
      <c r="D57" s="54" t="s">
        <v>289</v>
      </c>
      <c r="E57" s="6"/>
      <c r="F57" s="104">
        <f>SUM(F58:F60)</f>
        <v>14602222</v>
      </c>
    </row>
    <row r="58" spans="1:6" ht="47.25" customHeight="1">
      <c r="A58" s="16" t="s">
        <v>544</v>
      </c>
      <c r="B58" s="6" t="s">
        <v>78</v>
      </c>
      <c r="C58" s="6" t="s">
        <v>88</v>
      </c>
      <c r="D58" s="54" t="s">
        <v>289</v>
      </c>
      <c r="E58" s="6" t="s">
        <v>81</v>
      </c>
      <c r="F58" s="104">
        <v>13456722</v>
      </c>
    </row>
    <row r="59" spans="1:6" ht="19.5" customHeight="1">
      <c r="A59" s="45" t="s">
        <v>545</v>
      </c>
      <c r="B59" s="54" t="s">
        <v>78</v>
      </c>
      <c r="C59" s="54" t="s">
        <v>88</v>
      </c>
      <c r="D59" s="54" t="s">
        <v>289</v>
      </c>
      <c r="E59" s="54" t="s">
        <v>84</v>
      </c>
      <c r="F59" s="104">
        <v>1093500</v>
      </c>
    </row>
    <row r="60" spans="1:6" ht="18" customHeight="1">
      <c r="A60" s="9" t="s">
        <v>86</v>
      </c>
      <c r="B60" s="6" t="s">
        <v>78</v>
      </c>
      <c r="C60" s="6" t="s">
        <v>88</v>
      </c>
      <c r="D60" s="54" t="s">
        <v>289</v>
      </c>
      <c r="E60" s="6" t="s">
        <v>85</v>
      </c>
      <c r="F60" s="104">
        <v>52000</v>
      </c>
    </row>
    <row r="61" spans="1:6" ht="15.75" customHeight="1">
      <c r="A61" s="59" t="s">
        <v>195</v>
      </c>
      <c r="B61" s="56" t="s">
        <v>78</v>
      </c>
      <c r="C61" s="56" t="s">
        <v>88</v>
      </c>
      <c r="D61" s="58" t="s">
        <v>194</v>
      </c>
      <c r="E61" s="56"/>
      <c r="F61" s="103">
        <f>SUM(F62)</f>
        <v>237000</v>
      </c>
    </row>
    <row r="62" spans="1:6" ht="20.25" customHeight="1">
      <c r="A62" s="51" t="s">
        <v>197</v>
      </c>
      <c r="B62" s="6" t="s">
        <v>78</v>
      </c>
      <c r="C62" s="6" t="s">
        <v>88</v>
      </c>
      <c r="D62" s="53" t="s">
        <v>196</v>
      </c>
      <c r="E62" s="6"/>
      <c r="F62" s="104">
        <f>SUM(F64:F64)</f>
        <v>237000</v>
      </c>
    </row>
    <row r="63" spans="1:6" ht="27" customHeight="1">
      <c r="A63" s="73" t="s">
        <v>64</v>
      </c>
      <c r="B63" s="6" t="s">
        <v>78</v>
      </c>
      <c r="C63" s="6" t="s">
        <v>88</v>
      </c>
      <c r="D63" s="53" t="s">
        <v>198</v>
      </c>
      <c r="E63" s="6"/>
      <c r="F63" s="104">
        <v>237000</v>
      </c>
    </row>
    <row r="64" spans="1:6" ht="50.25" customHeight="1">
      <c r="A64" s="16" t="s">
        <v>544</v>
      </c>
      <c r="B64" s="6" t="s">
        <v>78</v>
      </c>
      <c r="C64" s="6" t="s">
        <v>88</v>
      </c>
      <c r="D64" s="53" t="s">
        <v>198</v>
      </c>
      <c r="E64" s="6" t="s">
        <v>81</v>
      </c>
      <c r="F64" s="104">
        <v>237000</v>
      </c>
    </row>
    <row r="65" spans="1:6" ht="34.5" customHeight="1">
      <c r="A65" s="30" t="s">
        <v>469</v>
      </c>
      <c r="B65" s="32" t="s">
        <v>78</v>
      </c>
      <c r="C65" s="32" t="s">
        <v>468</v>
      </c>
      <c r="D65" s="32"/>
      <c r="E65" s="32"/>
      <c r="F65" s="103">
        <f>SUM(F66)</f>
        <v>952401</v>
      </c>
    </row>
    <row r="66" spans="1:6" ht="17.25" customHeight="1">
      <c r="A66" s="80" t="s">
        <v>206</v>
      </c>
      <c r="B66" s="6" t="s">
        <v>78</v>
      </c>
      <c r="C66" s="6" t="s">
        <v>468</v>
      </c>
      <c r="D66" s="54" t="s">
        <v>559</v>
      </c>
      <c r="E66" s="6"/>
      <c r="F66" s="104">
        <f>SUM(F67+F70)</f>
        <v>952401</v>
      </c>
    </row>
    <row r="67" spans="1:6" ht="21.75" customHeight="1">
      <c r="A67" s="80" t="s">
        <v>207</v>
      </c>
      <c r="B67" s="6" t="s">
        <v>78</v>
      </c>
      <c r="C67" s="6" t="s">
        <v>468</v>
      </c>
      <c r="D67" s="54" t="s">
        <v>560</v>
      </c>
      <c r="E67" s="6"/>
      <c r="F67" s="104">
        <f>SUM(F68)</f>
        <v>554654</v>
      </c>
    </row>
    <row r="68" spans="1:6" ht="21" customHeight="1">
      <c r="A68" s="9" t="s">
        <v>543</v>
      </c>
      <c r="B68" s="54" t="s">
        <v>78</v>
      </c>
      <c r="C68" s="54" t="s">
        <v>468</v>
      </c>
      <c r="D68" s="54" t="s">
        <v>208</v>
      </c>
      <c r="E68" s="6"/>
      <c r="F68" s="104">
        <f>SUM(F69)</f>
        <v>554654</v>
      </c>
    </row>
    <row r="69" spans="1:6" ht="30.75" customHeight="1">
      <c r="A69" s="16" t="s">
        <v>544</v>
      </c>
      <c r="B69" s="54" t="s">
        <v>209</v>
      </c>
      <c r="C69" s="54" t="s">
        <v>210</v>
      </c>
      <c r="D69" s="54" t="s">
        <v>208</v>
      </c>
      <c r="E69" s="54" t="s">
        <v>81</v>
      </c>
      <c r="F69" s="104">
        <v>554654</v>
      </c>
    </row>
    <row r="70" spans="1:6" ht="22.5" customHeight="1">
      <c r="A70" s="80" t="s">
        <v>212</v>
      </c>
      <c r="B70" s="54" t="s">
        <v>78</v>
      </c>
      <c r="C70" s="54" t="s">
        <v>468</v>
      </c>
      <c r="D70" s="54" t="s">
        <v>211</v>
      </c>
      <c r="E70" s="6"/>
      <c r="F70" s="104">
        <f>SUM(F71)</f>
        <v>397747</v>
      </c>
    </row>
    <row r="71" spans="1:6" ht="17.25" customHeight="1">
      <c r="A71" s="9" t="s">
        <v>543</v>
      </c>
      <c r="B71" s="6" t="s">
        <v>78</v>
      </c>
      <c r="C71" s="6" t="s">
        <v>468</v>
      </c>
      <c r="D71" s="54" t="s">
        <v>213</v>
      </c>
      <c r="E71" s="6"/>
      <c r="F71" s="104">
        <f>SUM(F72+F73+F74)</f>
        <v>397747</v>
      </c>
    </row>
    <row r="72" spans="1:6" ht="46.5" customHeight="1">
      <c r="A72" s="16" t="s">
        <v>544</v>
      </c>
      <c r="B72" s="6" t="s">
        <v>78</v>
      </c>
      <c r="C72" s="6" t="s">
        <v>468</v>
      </c>
      <c r="D72" s="54" t="s">
        <v>213</v>
      </c>
      <c r="E72" s="6" t="s">
        <v>81</v>
      </c>
      <c r="F72" s="104">
        <v>349736</v>
      </c>
    </row>
    <row r="73" spans="1:6" ht="15.75">
      <c r="A73" s="45" t="s">
        <v>545</v>
      </c>
      <c r="B73" s="6" t="s">
        <v>78</v>
      </c>
      <c r="C73" s="6" t="s">
        <v>468</v>
      </c>
      <c r="D73" s="54" t="s">
        <v>213</v>
      </c>
      <c r="E73" s="6" t="s">
        <v>84</v>
      </c>
      <c r="F73" s="104">
        <v>46011</v>
      </c>
    </row>
    <row r="74" spans="1:6" ht="15.75">
      <c r="A74" s="55" t="s">
        <v>86</v>
      </c>
      <c r="B74" s="54" t="s">
        <v>78</v>
      </c>
      <c r="C74" s="54" t="s">
        <v>468</v>
      </c>
      <c r="D74" s="54" t="s">
        <v>213</v>
      </c>
      <c r="E74" s="54" t="s">
        <v>85</v>
      </c>
      <c r="F74" s="104">
        <v>2000</v>
      </c>
    </row>
    <row r="75" spans="1:6" ht="15.75">
      <c r="A75" s="59" t="s">
        <v>556</v>
      </c>
      <c r="B75" s="32" t="s">
        <v>78</v>
      </c>
      <c r="C75" s="31">
        <v>11</v>
      </c>
      <c r="D75" s="31"/>
      <c r="E75" s="6"/>
      <c r="F75" s="103">
        <f>SUM(F76)</f>
        <v>500000</v>
      </c>
    </row>
    <row r="76" spans="1:6" ht="15.75">
      <c r="A76" s="11" t="s">
        <v>555</v>
      </c>
      <c r="B76" s="6" t="s">
        <v>78</v>
      </c>
      <c r="C76" s="8">
        <v>11</v>
      </c>
      <c r="D76" s="53" t="s">
        <v>214</v>
      </c>
      <c r="E76" s="6"/>
      <c r="F76" s="104">
        <f>SUM(F77)</f>
        <v>500000</v>
      </c>
    </row>
    <row r="77" spans="1:6" ht="17.25" customHeight="1">
      <c r="A77" s="40" t="s">
        <v>556</v>
      </c>
      <c r="B77" s="6" t="s">
        <v>78</v>
      </c>
      <c r="C77" s="8">
        <v>11</v>
      </c>
      <c r="D77" s="53" t="s">
        <v>215</v>
      </c>
      <c r="E77" s="6"/>
      <c r="F77" s="104">
        <f>SUM(F78)</f>
        <v>500000</v>
      </c>
    </row>
    <row r="78" spans="1:6" ht="22.5" customHeight="1">
      <c r="A78" s="9" t="s">
        <v>48</v>
      </c>
      <c r="B78" s="6" t="s">
        <v>78</v>
      </c>
      <c r="C78" s="8">
        <v>11</v>
      </c>
      <c r="D78" s="53" t="s">
        <v>216</v>
      </c>
      <c r="E78" s="6"/>
      <c r="F78" s="104">
        <f>SUM(F79)</f>
        <v>500000</v>
      </c>
    </row>
    <row r="79" spans="1:6" ht="18" customHeight="1">
      <c r="A79" s="9" t="s">
        <v>86</v>
      </c>
      <c r="B79" s="6" t="s">
        <v>78</v>
      </c>
      <c r="C79" s="8">
        <v>11</v>
      </c>
      <c r="D79" s="53" t="s">
        <v>216</v>
      </c>
      <c r="E79" s="6" t="s">
        <v>85</v>
      </c>
      <c r="F79" s="104">
        <v>500000</v>
      </c>
    </row>
    <row r="80" spans="1:6" ht="22.5" customHeight="1">
      <c r="A80" s="30" t="s">
        <v>90</v>
      </c>
      <c r="B80" s="32" t="s">
        <v>78</v>
      </c>
      <c r="C80" s="31">
        <v>13</v>
      </c>
      <c r="D80" s="31"/>
      <c r="E80" s="6"/>
      <c r="F80" s="103">
        <f>SUM(F81+F85+F90+F95+F100)</f>
        <v>10693248</v>
      </c>
    </row>
    <row r="81" spans="1:6" ht="30.75" customHeight="1">
      <c r="A81" s="77" t="s">
        <v>203</v>
      </c>
      <c r="B81" s="56" t="s">
        <v>78</v>
      </c>
      <c r="C81" s="58">
        <v>13</v>
      </c>
      <c r="D81" s="58" t="s">
        <v>549</v>
      </c>
      <c r="E81" s="56"/>
      <c r="F81" s="103">
        <f>SUM(F82)</f>
        <v>80400</v>
      </c>
    </row>
    <row r="82" spans="1:6" ht="47.25" customHeight="1">
      <c r="A82" s="73" t="s">
        <v>204</v>
      </c>
      <c r="B82" s="6" t="s">
        <v>78</v>
      </c>
      <c r="C82" s="42">
        <v>13</v>
      </c>
      <c r="D82" s="53" t="s">
        <v>573</v>
      </c>
      <c r="E82" s="6"/>
      <c r="F82" s="104">
        <f>SUM(F83)</f>
        <v>80400</v>
      </c>
    </row>
    <row r="83" spans="1:6" ht="34.5" customHeight="1">
      <c r="A83" s="9" t="s">
        <v>557</v>
      </c>
      <c r="B83" s="6" t="s">
        <v>78</v>
      </c>
      <c r="C83" s="42">
        <v>13</v>
      </c>
      <c r="D83" s="53" t="s">
        <v>217</v>
      </c>
      <c r="E83" s="6"/>
      <c r="F83" s="104">
        <f>SUM(F84)</f>
        <v>80400</v>
      </c>
    </row>
    <row r="84" spans="1:6" ht="31.5">
      <c r="A84" s="52" t="s">
        <v>634</v>
      </c>
      <c r="B84" s="6" t="s">
        <v>78</v>
      </c>
      <c r="C84" s="42">
        <v>13</v>
      </c>
      <c r="D84" s="53" t="s">
        <v>217</v>
      </c>
      <c r="E84" s="54" t="s">
        <v>596</v>
      </c>
      <c r="F84" s="104">
        <v>80400</v>
      </c>
    </row>
    <row r="85" spans="1:6" ht="29.25">
      <c r="A85" s="79" t="s">
        <v>218</v>
      </c>
      <c r="B85" s="56" t="s">
        <v>78</v>
      </c>
      <c r="C85" s="58">
        <v>13</v>
      </c>
      <c r="D85" s="58" t="s">
        <v>569</v>
      </c>
      <c r="E85" s="56"/>
      <c r="F85" s="103">
        <f>SUM(F86)</f>
        <v>168500</v>
      </c>
    </row>
    <row r="86" spans="1:6" ht="45">
      <c r="A86" s="81" t="s">
        <v>219</v>
      </c>
      <c r="B86" s="6" t="s">
        <v>78</v>
      </c>
      <c r="C86" s="42">
        <v>13</v>
      </c>
      <c r="D86" s="53" t="s">
        <v>570</v>
      </c>
      <c r="E86" s="6"/>
      <c r="F86" s="104">
        <f>SUM(F87+F88)</f>
        <v>168500</v>
      </c>
    </row>
    <row r="87" spans="1:6" ht="15.75">
      <c r="A87" s="45" t="s">
        <v>545</v>
      </c>
      <c r="B87" s="6" t="s">
        <v>78</v>
      </c>
      <c r="C87" s="42">
        <v>13</v>
      </c>
      <c r="D87" s="53" t="s">
        <v>220</v>
      </c>
      <c r="E87" s="6" t="s">
        <v>84</v>
      </c>
      <c r="F87" s="104">
        <v>50000</v>
      </c>
    </row>
    <row r="88" spans="1:6" ht="47.25">
      <c r="A88" s="55" t="s">
        <v>603</v>
      </c>
      <c r="B88" s="54" t="s">
        <v>78</v>
      </c>
      <c r="C88" s="42">
        <v>13</v>
      </c>
      <c r="D88" s="53" t="s">
        <v>605</v>
      </c>
      <c r="E88" s="6"/>
      <c r="F88" s="104">
        <f>SUM(F89)</f>
        <v>118500</v>
      </c>
    </row>
    <row r="89" spans="1:6" ht="15.75">
      <c r="A89" s="55" t="s">
        <v>89</v>
      </c>
      <c r="B89" s="54" t="s">
        <v>78</v>
      </c>
      <c r="C89" s="42">
        <v>13</v>
      </c>
      <c r="D89" s="53" t="s">
        <v>605</v>
      </c>
      <c r="E89" s="54" t="s">
        <v>464</v>
      </c>
      <c r="F89" s="104">
        <v>118500</v>
      </c>
    </row>
    <row r="90" spans="1:6" ht="23.25" customHeight="1">
      <c r="A90" s="82" t="s">
        <v>91</v>
      </c>
      <c r="B90" s="56" t="s">
        <v>78</v>
      </c>
      <c r="C90" s="58">
        <v>13</v>
      </c>
      <c r="D90" s="58" t="s">
        <v>221</v>
      </c>
      <c r="E90" s="56"/>
      <c r="F90" s="103">
        <f>SUM(F91)</f>
        <v>785512</v>
      </c>
    </row>
    <row r="91" spans="1:6" ht="15.75">
      <c r="A91" s="152" t="s">
        <v>597</v>
      </c>
      <c r="B91" s="54" t="s">
        <v>78</v>
      </c>
      <c r="C91" s="42">
        <v>13</v>
      </c>
      <c r="D91" s="53" t="s">
        <v>222</v>
      </c>
      <c r="E91" s="6"/>
      <c r="F91" s="104">
        <f>SUM(F92)</f>
        <v>785512</v>
      </c>
    </row>
    <row r="92" spans="1:6" ht="15.75">
      <c r="A92" s="55" t="s">
        <v>47</v>
      </c>
      <c r="B92" s="54" t="s">
        <v>209</v>
      </c>
      <c r="C92" s="42">
        <v>13</v>
      </c>
      <c r="D92" s="53" t="s">
        <v>223</v>
      </c>
      <c r="E92" s="6"/>
      <c r="F92" s="104">
        <f>SUM(F93:F94)</f>
        <v>785512</v>
      </c>
    </row>
    <row r="93" spans="1:6" ht="15.75">
      <c r="A93" s="45" t="s">
        <v>545</v>
      </c>
      <c r="B93" s="54" t="s">
        <v>78</v>
      </c>
      <c r="C93" s="42">
        <v>13</v>
      </c>
      <c r="D93" s="53" t="s">
        <v>223</v>
      </c>
      <c r="E93" s="54" t="s">
        <v>84</v>
      </c>
      <c r="F93" s="104">
        <v>170512</v>
      </c>
    </row>
    <row r="94" spans="1:6" ht="15.75">
      <c r="A94" s="52" t="s">
        <v>86</v>
      </c>
      <c r="B94" s="54" t="s">
        <v>78</v>
      </c>
      <c r="C94" s="42">
        <v>13</v>
      </c>
      <c r="D94" s="53" t="s">
        <v>223</v>
      </c>
      <c r="E94" s="54" t="s">
        <v>85</v>
      </c>
      <c r="F94" s="104">
        <v>615000</v>
      </c>
    </row>
    <row r="95" spans="1:6" ht="15.75">
      <c r="A95" s="82" t="s">
        <v>195</v>
      </c>
      <c r="B95" s="56" t="s">
        <v>78</v>
      </c>
      <c r="C95" s="58">
        <v>13</v>
      </c>
      <c r="D95" s="58" t="s">
        <v>194</v>
      </c>
      <c r="E95" s="56"/>
      <c r="F95" s="103">
        <f>SUM(F96)</f>
        <v>945836</v>
      </c>
    </row>
    <row r="96" spans="1:6" ht="15.75">
      <c r="A96" s="75" t="s">
        <v>197</v>
      </c>
      <c r="B96" s="6" t="s">
        <v>78</v>
      </c>
      <c r="C96" s="42">
        <v>13</v>
      </c>
      <c r="D96" s="53" t="s">
        <v>196</v>
      </c>
      <c r="E96" s="6"/>
      <c r="F96" s="104">
        <f>SUM(F97)</f>
        <v>945836</v>
      </c>
    </row>
    <row r="97" spans="1:6" ht="67.5" customHeight="1">
      <c r="A97" s="76" t="s">
        <v>225</v>
      </c>
      <c r="B97" s="6" t="s">
        <v>78</v>
      </c>
      <c r="C97" s="42">
        <v>13</v>
      </c>
      <c r="D97" s="53" t="s">
        <v>224</v>
      </c>
      <c r="E97" s="6"/>
      <c r="F97" s="104">
        <f>SUM(F98:F99)</f>
        <v>945836</v>
      </c>
    </row>
    <row r="98" spans="1:6" ht="47.25">
      <c r="A98" s="16" t="s">
        <v>544</v>
      </c>
      <c r="B98" s="6" t="s">
        <v>78</v>
      </c>
      <c r="C98" s="42">
        <v>13</v>
      </c>
      <c r="D98" s="53" t="s">
        <v>224</v>
      </c>
      <c r="E98" s="6" t="s">
        <v>81</v>
      </c>
      <c r="F98" s="104">
        <v>850875</v>
      </c>
    </row>
    <row r="99" spans="1:6" ht="15.75">
      <c r="A99" s="45" t="s">
        <v>545</v>
      </c>
      <c r="B99" s="6" t="s">
        <v>78</v>
      </c>
      <c r="C99" s="42">
        <v>13</v>
      </c>
      <c r="D99" s="53" t="s">
        <v>224</v>
      </c>
      <c r="E99" s="6" t="s">
        <v>84</v>
      </c>
      <c r="F99" s="104">
        <v>94961</v>
      </c>
    </row>
    <row r="100" spans="1:6" ht="31.5">
      <c r="A100" s="83" t="s">
        <v>227</v>
      </c>
      <c r="B100" s="56" t="s">
        <v>78</v>
      </c>
      <c r="C100" s="58">
        <v>13</v>
      </c>
      <c r="D100" s="58" t="s">
        <v>226</v>
      </c>
      <c r="E100" s="56"/>
      <c r="F100" s="103">
        <f>SUM(F101)</f>
        <v>8713000</v>
      </c>
    </row>
    <row r="101" spans="1:6" ht="31.5">
      <c r="A101" s="84" t="s">
        <v>230</v>
      </c>
      <c r="B101" s="6" t="s">
        <v>78</v>
      </c>
      <c r="C101" s="8">
        <v>13</v>
      </c>
      <c r="D101" s="53" t="s">
        <v>228</v>
      </c>
      <c r="E101" s="6"/>
      <c r="F101" s="104">
        <f>SUM(F102)</f>
        <v>8713000</v>
      </c>
    </row>
    <row r="102" spans="1:6" ht="24" customHeight="1">
      <c r="A102" s="76" t="s">
        <v>561</v>
      </c>
      <c r="B102" s="6" t="s">
        <v>78</v>
      </c>
      <c r="C102" s="8">
        <v>13</v>
      </c>
      <c r="D102" s="53" t="s">
        <v>229</v>
      </c>
      <c r="E102" s="6"/>
      <c r="F102" s="104">
        <f>SUM(F103:F105)</f>
        <v>8713000</v>
      </c>
    </row>
    <row r="103" spans="1:6" ht="47.25">
      <c r="A103" s="16" t="s">
        <v>544</v>
      </c>
      <c r="B103" s="6" t="s">
        <v>78</v>
      </c>
      <c r="C103" s="8">
        <v>13</v>
      </c>
      <c r="D103" s="53" t="s">
        <v>229</v>
      </c>
      <c r="E103" s="6" t="s">
        <v>81</v>
      </c>
      <c r="F103" s="104">
        <v>5853000</v>
      </c>
    </row>
    <row r="104" spans="1:6" ht="15.75">
      <c r="A104" s="45" t="s">
        <v>545</v>
      </c>
      <c r="B104" s="6" t="s">
        <v>78</v>
      </c>
      <c r="C104" s="8">
        <v>13</v>
      </c>
      <c r="D104" s="53" t="s">
        <v>229</v>
      </c>
      <c r="E104" s="6" t="s">
        <v>84</v>
      </c>
      <c r="F104" s="104">
        <v>2670000</v>
      </c>
    </row>
    <row r="105" spans="1:6" ht="15.75">
      <c r="A105" s="52" t="s">
        <v>86</v>
      </c>
      <c r="B105" s="6" t="s">
        <v>78</v>
      </c>
      <c r="C105" s="8">
        <v>13</v>
      </c>
      <c r="D105" s="53" t="s">
        <v>229</v>
      </c>
      <c r="E105" s="6" t="s">
        <v>85</v>
      </c>
      <c r="F105" s="104">
        <v>190000</v>
      </c>
    </row>
    <row r="106" spans="1:6" ht="24" customHeight="1">
      <c r="A106" s="30" t="s">
        <v>474</v>
      </c>
      <c r="B106" s="32" t="s">
        <v>83</v>
      </c>
      <c r="C106" s="31"/>
      <c r="D106" s="31"/>
      <c r="E106" s="6"/>
      <c r="F106" s="103">
        <f>SUM(F107+F115)</f>
        <v>1198600</v>
      </c>
    </row>
    <row r="107" spans="1:6" ht="30" customHeight="1">
      <c r="A107" s="30" t="s">
        <v>475</v>
      </c>
      <c r="B107" s="32" t="s">
        <v>83</v>
      </c>
      <c r="C107" s="36" t="s">
        <v>99</v>
      </c>
      <c r="D107" s="31"/>
      <c r="E107" s="6"/>
      <c r="F107" s="103">
        <f>SUM(F108)</f>
        <v>1118500</v>
      </c>
    </row>
    <row r="108" spans="1:6" ht="39" customHeight="1">
      <c r="A108" s="85" t="s">
        <v>236</v>
      </c>
      <c r="B108" s="6" t="s">
        <v>83</v>
      </c>
      <c r="C108" s="12" t="s">
        <v>99</v>
      </c>
      <c r="D108" s="53" t="s">
        <v>553</v>
      </c>
      <c r="E108" s="6"/>
      <c r="F108" s="104">
        <f>SUM(F109)</f>
        <v>1118500</v>
      </c>
    </row>
    <row r="109" spans="1:6" ht="80.25" customHeight="1">
      <c r="A109" s="127" t="s">
        <v>599</v>
      </c>
      <c r="B109" s="54" t="s">
        <v>83</v>
      </c>
      <c r="C109" s="70" t="s">
        <v>99</v>
      </c>
      <c r="D109" s="53" t="s">
        <v>239</v>
      </c>
      <c r="E109" s="6"/>
      <c r="F109" s="104">
        <f>SUM(F110+F112)</f>
        <v>1118500</v>
      </c>
    </row>
    <row r="110" spans="1:6" ht="18" customHeight="1">
      <c r="A110" s="76" t="s">
        <v>561</v>
      </c>
      <c r="B110" s="6" t="s">
        <v>83</v>
      </c>
      <c r="C110" s="12" t="s">
        <v>99</v>
      </c>
      <c r="D110" s="53" t="s">
        <v>237</v>
      </c>
      <c r="E110" s="6"/>
      <c r="F110" s="104">
        <f>SUM(F111)</f>
        <v>1000000</v>
      </c>
    </row>
    <row r="111" spans="1:6" ht="47.25">
      <c r="A111" s="16" t="s">
        <v>544</v>
      </c>
      <c r="B111" s="6" t="s">
        <v>83</v>
      </c>
      <c r="C111" s="12" t="s">
        <v>99</v>
      </c>
      <c r="D111" s="53" t="s">
        <v>237</v>
      </c>
      <c r="E111" s="6" t="s">
        <v>81</v>
      </c>
      <c r="F111" s="104">
        <v>1000000</v>
      </c>
    </row>
    <row r="112" spans="1:6" ht="47.25" customHeight="1">
      <c r="A112" s="55" t="s">
        <v>604</v>
      </c>
      <c r="B112" s="54" t="s">
        <v>83</v>
      </c>
      <c r="C112" s="70" t="s">
        <v>99</v>
      </c>
      <c r="D112" s="53" t="s">
        <v>606</v>
      </c>
      <c r="E112" s="6"/>
      <c r="F112" s="104">
        <f>SUM(F113)</f>
        <v>118500</v>
      </c>
    </row>
    <row r="113" spans="1:6" ht="15.75">
      <c r="A113" s="55" t="s">
        <v>89</v>
      </c>
      <c r="B113" s="54" t="s">
        <v>83</v>
      </c>
      <c r="C113" s="70" t="s">
        <v>99</v>
      </c>
      <c r="D113" s="53" t="s">
        <v>606</v>
      </c>
      <c r="E113" s="54" t="s">
        <v>464</v>
      </c>
      <c r="F113" s="104">
        <v>118500</v>
      </c>
    </row>
    <row r="114" spans="1:6" ht="20.25" customHeight="1">
      <c r="A114" s="55" t="s">
        <v>635</v>
      </c>
      <c r="B114" s="54" t="s">
        <v>83</v>
      </c>
      <c r="C114" s="70" t="s">
        <v>610</v>
      </c>
      <c r="D114" s="53"/>
      <c r="E114" s="54"/>
      <c r="F114" s="104">
        <v>80100</v>
      </c>
    </row>
    <row r="115" spans="1:6" ht="31.5" customHeight="1">
      <c r="A115" s="72" t="s">
        <v>607</v>
      </c>
      <c r="B115" s="54" t="s">
        <v>83</v>
      </c>
      <c r="C115" s="70" t="s">
        <v>610</v>
      </c>
      <c r="D115" s="53" t="s">
        <v>554</v>
      </c>
      <c r="E115" s="54"/>
      <c r="F115" s="104">
        <f>SUM(F116)</f>
        <v>80100</v>
      </c>
    </row>
    <row r="116" spans="1:6" ht="47.25">
      <c r="A116" s="55" t="s">
        <v>608</v>
      </c>
      <c r="B116" s="54" t="s">
        <v>83</v>
      </c>
      <c r="C116" s="70" t="s">
        <v>610</v>
      </c>
      <c r="D116" s="53" t="s">
        <v>59</v>
      </c>
      <c r="E116" s="54"/>
      <c r="F116" s="104">
        <f>SUM(F117)</f>
        <v>80100</v>
      </c>
    </row>
    <row r="117" spans="1:6" ht="63">
      <c r="A117" s="55" t="s">
        <v>609</v>
      </c>
      <c r="B117" s="54" t="s">
        <v>83</v>
      </c>
      <c r="C117" s="70" t="s">
        <v>610</v>
      </c>
      <c r="D117" s="53" t="s">
        <v>611</v>
      </c>
      <c r="E117" s="54"/>
      <c r="F117" s="104">
        <f>SUM(F118)</f>
        <v>80100</v>
      </c>
    </row>
    <row r="118" spans="1:6" ht="15.75">
      <c r="A118" s="55" t="s">
        <v>89</v>
      </c>
      <c r="B118" s="54" t="s">
        <v>83</v>
      </c>
      <c r="C118" s="70" t="s">
        <v>610</v>
      </c>
      <c r="D118" s="53" t="s">
        <v>611</v>
      </c>
      <c r="E118" s="54" t="s">
        <v>464</v>
      </c>
      <c r="F118" s="104">
        <v>80100</v>
      </c>
    </row>
    <row r="119" spans="1:6" ht="20.25" customHeight="1">
      <c r="A119" s="30" t="s">
        <v>92</v>
      </c>
      <c r="B119" s="32" t="s">
        <v>88</v>
      </c>
      <c r="C119" s="70"/>
      <c r="D119" s="31"/>
      <c r="E119" s="6"/>
      <c r="F119" s="103">
        <f>SUM(F120+F127)</f>
        <v>4786178</v>
      </c>
    </row>
    <row r="120" spans="1:6" ht="18.75" customHeight="1">
      <c r="A120" s="30" t="s">
        <v>9</v>
      </c>
      <c r="B120" s="32" t="s">
        <v>88</v>
      </c>
      <c r="C120" s="36" t="s">
        <v>99</v>
      </c>
      <c r="D120" s="31"/>
      <c r="E120" s="6"/>
      <c r="F120" s="103">
        <f>SUM(F122)</f>
        <v>4013178</v>
      </c>
    </row>
    <row r="121" spans="1:6" ht="30" customHeight="1">
      <c r="A121" s="74" t="s">
        <v>241</v>
      </c>
      <c r="B121" s="56" t="s">
        <v>88</v>
      </c>
      <c r="C121" s="57" t="s">
        <v>99</v>
      </c>
      <c r="D121" s="58" t="s">
        <v>242</v>
      </c>
      <c r="E121" s="56"/>
      <c r="F121" s="103">
        <f>SUM(F122)</f>
        <v>4013178</v>
      </c>
    </row>
    <row r="122" spans="1:6" ht="46.5" customHeight="1">
      <c r="A122" s="122" t="s">
        <v>594</v>
      </c>
      <c r="B122" s="54" t="s">
        <v>88</v>
      </c>
      <c r="C122" s="70" t="s">
        <v>99</v>
      </c>
      <c r="D122" s="53" t="s">
        <v>279</v>
      </c>
      <c r="E122" s="54"/>
      <c r="F122" s="104">
        <f>SUM(F123+F125)</f>
        <v>4013178</v>
      </c>
    </row>
    <row r="123" spans="1:6" ht="20.25" customHeight="1">
      <c r="A123" s="73" t="s">
        <v>244</v>
      </c>
      <c r="B123" s="54" t="s">
        <v>88</v>
      </c>
      <c r="C123" s="70" t="s">
        <v>99</v>
      </c>
      <c r="D123" s="53" t="s">
        <v>280</v>
      </c>
      <c r="E123" s="54"/>
      <c r="F123" s="104">
        <f>SUM(F124)</f>
        <v>1973068</v>
      </c>
    </row>
    <row r="124" spans="1:6" ht="15.75">
      <c r="A124" s="55" t="s">
        <v>591</v>
      </c>
      <c r="B124" s="54" t="s">
        <v>88</v>
      </c>
      <c r="C124" s="70" t="s">
        <v>99</v>
      </c>
      <c r="D124" s="53" t="s">
        <v>280</v>
      </c>
      <c r="E124" s="54" t="s">
        <v>63</v>
      </c>
      <c r="F124" s="104">
        <v>1973068</v>
      </c>
    </row>
    <row r="125" spans="1:6" ht="31.5">
      <c r="A125" s="73" t="s">
        <v>245</v>
      </c>
      <c r="B125" s="54" t="s">
        <v>88</v>
      </c>
      <c r="C125" s="70" t="s">
        <v>99</v>
      </c>
      <c r="D125" s="53" t="s">
        <v>281</v>
      </c>
      <c r="E125" s="54"/>
      <c r="F125" s="104">
        <f>SUM(F126)</f>
        <v>2040110</v>
      </c>
    </row>
    <row r="126" spans="1:6" ht="15.75">
      <c r="A126" s="45" t="s">
        <v>545</v>
      </c>
      <c r="B126" s="54" t="s">
        <v>88</v>
      </c>
      <c r="C126" s="70" t="s">
        <v>99</v>
      </c>
      <c r="D126" s="53" t="s">
        <v>281</v>
      </c>
      <c r="E126" s="54" t="s">
        <v>84</v>
      </c>
      <c r="F126" s="104">
        <v>2040110</v>
      </c>
    </row>
    <row r="127" spans="1:6" ht="15.75">
      <c r="A127" s="87" t="s">
        <v>248</v>
      </c>
      <c r="B127" s="56" t="s">
        <v>88</v>
      </c>
      <c r="C127" s="57" t="s">
        <v>240</v>
      </c>
      <c r="D127" s="58"/>
      <c r="E127" s="56"/>
      <c r="F127" s="103">
        <f>SUM(F128+F136+F132)</f>
        <v>773000</v>
      </c>
    </row>
    <row r="128" spans="1:6" ht="29.25" customHeight="1">
      <c r="A128" s="74" t="s">
        <v>252</v>
      </c>
      <c r="B128" s="56" t="s">
        <v>88</v>
      </c>
      <c r="C128" s="57" t="s">
        <v>240</v>
      </c>
      <c r="D128" s="58" t="s">
        <v>249</v>
      </c>
      <c r="E128" s="56"/>
      <c r="F128" s="103">
        <f>SUM(F129)</f>
        <v>453000</v>
      </c>
    </row>
    <row r="129" spans="1:6" ht="49.5" customHeight="1">
      <c r="A129" s="55" t="s">
        <v>253</v>
      </c>
      <c r="B129" s="54" t="s">
        <v>88</v>
      </c>
      <c r="C129" s="70" t="s">
        <v>240</v>
      </c>
      <c r="D129" s="53" t="s">
        <v>250</v>
      </c>
      <c r="E129" s="54"/>
      <c r="F129" s="104">
        <f>SUM(F130)</f>
        <v>453000</v>
      </c>
    </row>
    <row r="130" spans="1:6" ht="30">
      <c r="A130" s="88" t="s">
        <v>254</v>
      </c>
      <c r="B130" s="54" t="s">
        <v>88</v>
      </c>
      <c r="C130" s="70" t="s">
        <v>240</v>
      </c>
      <c r="D130" s="53" t="s">
        <v>251</v>
      </c>
      <c r="E130" s="54"/>
      <c r="F130" s="104">
        <f>SUM(F131)</f>
        <v>453000</v>
      </c>
    </row>
    <row r="131" spans="1:6" ht="19.5" customHeight="1">
      <c r="A131" s="55" t="s">
        <v>545</v>
      </c>
      <c r="B131" s="54" t="s">
        <v>88</v>
      </c>
      <c r="C131" s="70" t="s">
        <v>240</v>
      </c>
      <c r="D131" s="53" t="s">
        <v>251</v>
      </c>
      <c r="E131" s="54" t="s">
        <v>84</v>
      </c>
      <c r="F131" s="104">
        <v>453000</v>
      </c>
    </row>
    <row r="132" spans="1:6" ht="27.75" customHeight="1">
      <c r="A132" s="74" t="s">
        <v>241</v>
      </c>
      <c r="B132" s="56" t="s">
        <v>88</v>
      </c>
      <c r="C132" s="57" t="s">
        <v>240</v>
      </c>
      <c r="D132" s="90" t="s">
        <v>242</v>
      </c>
      <c r="E132" s="69"/>
      <c r="F132" s="103">
        <f>SUM(F133)</f>
        <v>300000</v>
      </c>
    </row>
    <row r="133" spans="1:6" ht="45" customHeight="1">
      <c r="A133" s="86" t="s">
        <v>243</v>
      </c>
      <c r="B133" s="54" t="s">
        <v>88</v>
      </c>
      <c r="C133" s="70" t="s">
        <v>240</v>
      </c>
      <c r="D133" s="92" t="s">
        <v>279</v>
      </c>
      <c r="E133" s="44"/>
      <c r="F133" s="104">
        <f>SUM(F134)</f>
        <v>300000</v>
      </c>
    </row>
    <row r="134" spans="1:6" ht="31.5">
      <c r="A134" s="76" t="s">
        <v>247</v>
      </c>
      <c r="B134" s="54" t="s">
        <v>88</v>
      </c>
      <c r="C134" s="70" t="s">
        <v>240</v>
      </c>
      <c r="D134" s="92" t="s">
        <v>246</v>
      </c>
      <c r="E134" s="44"/>
      <c r="F134" s="104">
        <f>SUM(F135)</f>
        <v>300000</v>
      </c>
    </row>
    <row r="135" spans="1:6" ht="15.75">
      <c r="A135" s="45" t="s">
        <v>545</v>
      </c>
      <c r="B135" s="54" t="s">
        <v>88</v>
      </c>
      <c r="C135" s="70" t="s">
        <v>240</v>
      </c>
      <c r="D135" s="92" t="s">
        <v>246</v>
      </c>
      <c r="E135" s="44" t="s">
        <v>84</v>
      </c>
      <c r="F135" s="104">
        <v>300000</v>
      </c>
    </row>
    <row r="136" spans="1:6" ht="15" customHeight="1">
      <c r="A136" s="72" t="s">
        <v>260</v>
      </c>
      <c r="B136" s="56" t="s">
        <v>88</v>
      </c>
      <c r="C136" s="57" t="s">
        <v>240</v>
      </c>
      <c r="D136" s="58" t="s">
        <v>562</v>
      </c>
      <c r="E136" s="56"/>
      <c r="F136" s="103">
        <f>SUM(F137)</f>
        <v>20000</v>
      </c>
    </row>
    <row r="137" spans="1:6" ht="36.75" customHeight="1">
      <c r="A137" s="55" t="s">
        <v>261</v>
      </c>
      <c r="B137" s="54" t="s">
        <v>88</v>
      </c>
      <c r="C137" s="70" t="s">
        <v>240</v>
      </c>
      <c r="D137" s="53" t="s">
        <v>41</v>
      </c>
      <c r="E137" s="54"/>
      <c r="F137" s="104">
        <f>SUM(F138)</f>
        <v>20000</v>
      </c>
    </row>
    <row r="138" spans="1:6" ht="37.5" customHeight="1">
      <c r="A138" s="76" t="s">
        <v>262</v>
      </c>
      <c r="B138" s="54" t="s">
        <v>88</v>
      </c>
      <c r="C138" s="70" t="s">
        <v>240</v>
      </c>
      <c r="D138" s="53" t="s">
        <v>259</v>
      </c>
      <c r="E138" s="54"/>
      <c r="F138" s="104">
        <f>SUM(F139)</f>
        <v>20000</v>
      </c>
    </row>
    <row r="139" spans="1:6" ht="15.75">
      <c r="A139" s="55" t="s">
        <v>545</v>
      </c>
      <c r="B139" s="54" t="s">
        <v>88</v>
      </c>
      <c r="C139" s="70" t="s">
        <v>240</v>
      </c>
      <c r="D139" s="53" t="s">
        <v>259</v>
      </c>
      <c r="E139" s="54" t="s">
        <v>84</v>
      </c>
      <c r="F139" s="104">
        <v>20000</v>
      </c>
    </row>
    <row r="140" spans="1:6" ht="15.75">
      <c r="A140" s="72" t="s">
        <v>612</v>
      </c>
      <c r="B140" s="54" t="s">
        <v>613</v>
      </c>
      <c r="C140" s="70"/>
      <c r="D140" s="53"/>
      <c r="E140" s="54"/>
      <c r="F140" s="104">
        <f>SUM(F141+F146+F153)</f>
        <v>2339700</v>
      </c>
    </row>
    <row r="141" spans="1:6" ht="15.75">
      <c r="A141" s="72" t="s">
        <v>614</v>
      </c>
      <c r="B141" s="54" t="s">
        <v>613</v>
      </c>
      <c r="C141" s="70" t="s">
        <v>80</v>
      </c>
      <c r="D141" s="53"/>
      <c r="E141" s="54"/>
      <c r="F141" s="104">
        <f>SUM(F142)</f>
        <v>854700</v>
      </c>
    </row>
    <row r="142" spans="1:6" ht="31.5">
      <c r="A142" s="55" t="s">
        <v>615</v>
      </c>
      <c r="B142" s="54" t="s">
        <v>613</v>
      </c>
      <c r="C142" s="70" t="s">
        <v>80</v>
      </c>
      <c r="D142" s="53" t="s">
        <v>616</v>
      </c>
      <c r="E142" s="54"/>
      <c r="F142" s="104">
        <f>SUM(F143)</f>
        <v>854700</v>
      </c>
    </row>
    <row r="143" spans="1:6" ht="47.25" customHeight="1">
      <c r="A143" s="55" t="s">
        <v>617</v>
      </c>
      <c r="B143" s="54" t="s">
        <v>613</v>
      </c>
      <c r="C143" s="70" t="s">
        <v>80</v>
      </c>
      <c r="D143" s="53" t="s">
        <v>618</v>
      </c>
      <c r="E143" s="54"/>
      <c r="F143" s="104">
        <f>SUM(F144)</f>
        <v>854700</v>
      </c>
    </row>
    <row r="144" spans="1:6" ht="63">
      <c r="A144" s="55" t="s">
        <v>619</v>
      </c>
      <c r="B144" s="54" t="s">
        <v>613</v>
      </c>
      <c r="C144" s="70" t="s">
        <v>80</v>
      </c>
      <c r="D144" s="53" t="s">
        <v>620</v>
      </c>
      <c r="E144" s="54"/>
      <c r="F144" s="104">
        <f>SUM(F145)</f>
        <v>854700</v>
      </c>
    </row>
    <row r="145" spans="1:6" ht="15.75">
      <c r="A145" s="55" t="s">
        <v>89</v>
      </c>
      <c r="B145" s="54" t="s">
        <v>613</v>
      </c>
      <c r="C145" s="70" t="s">
        <v>80</v>
      </c>
      <c r="D145" s="53" t="s">
        <v>620</v>
      </c>
      <c r="E145" s="54" t="s">
        <v>464</v>
      </c>
      <c r="F145" s="104">
        <v>854700</v>
      </c>
    </row>
    <row r="146" spans="1:6" ht="15.75">
      <c r="A146" s="72" t="s">
        <v>621</v>
      </c>
      <c r="B146" s="54" t="s">
        <v>613</v>
      </c>
      <c r="C146" s="70" t="s">
        <v>83</v>
      </c>
      <c r="D146" s="53"/>
      <c r="E146" s="54"/>
      <c r="F146" s="104">
        <f>SUM(F147)</f>
        <v>709900</v>
      </c>
    </row>
    <row r="147" spans="1:6" ht="31.5">
      <c r="A147" s="55" t="s">
        <v>615</v>
      </c>
      <c r="B147" s="54" t="s">
        <v>613</v>
      </c>
      <c r="C147" s="70" t="s">
        <v>83</v>
      </c>
      <c r="D147" s="53" t="s">
        <v>616</v>
      </c>
      <c r="E147" s="54"/>
      <c r="F147" s="104">
        <f>SUM(F148)</f>
        <v>709900</v>
      </c>
    </row>
    <row r="148" spans="1:6" ht="52.5" customHeight="1">
      <c r="A148" s="55" t="s">
        <v>617</v>
      </c>
      <c r="B148" s="54" t="s">
        <v>613</v>
      </c>
      <c r="C148" s="70" t="s">
        <v>83</v>
      </c>
      <c r="D148" s="53" t="s">
        <v>618</v>
      </c>
      <c r="E148" s="54"/>
      <c r="F148" s="104">
        <f>SUM(F149+F151)</f>
        <v>709900</v>
      </c>
    </row>
    <row r="149" spans="1:6" ht="33.75" customHeight="1">
      <c r="A149" s="55" t="s">
        <v>636</v>
      </c>
      <c r="B149" s="54" t="s">
        <v>613</v>
      </c>
      <c r="C149" s="70" t="s">
        <v>83</v>
      </c>
      <c r="D149" s="53" t="s">
        <v>624</v>
      </c>
      <c r="E149" s="54"/>
      <c r="F149" s="104">
        <f>SUM(F150)</f>
        <v>600000</v>
      </c>
    </row>
    <row r="150" spans="1:6" ht="15.75">
      <c r="A150" s="55" t="s">
        <v>89</v>
      </c>
      <c r="B150" s="54" t="s">
        <v>613</v>
      </c>
      <c r="C150" s="70" t="s">
        <v>83</v>
      </c>
      <c r="D150" s="53" t="s">
        <v>624</v>
      </c>
      <c r="E150" s="54" t="s">
        <v>464</v>
      </c>
      <c r="F150" s="104">
        <v>600000</v>
      </c>
    </row>
    <row r="151" spans="1:6" ht="33" customHeight="1">
      <c r="A151" s="55" t="s">
        <v>637</v>
      </c>
      <c r="B151" s="54" t="s">
        <v>613</v>
      </c>
      <c r="C151" s="70" t="s">
        <v>83</v>
      </c>
      <c r="D151" s="53" t="s">
        <v>623</v>
      </c>
      <c r="E151" s="54"/>
      <c r="F151" s="104">
        <f>SUM(F152)</f>
        <v>109900</v>
      </c>
    </row>
    <row r="152" spans="1:6" ht="15.75">
      <c r="A152" s="55" t="s">
        <v>89</v>
      </c>
      <c r="B152" s="54" t="s">
        <v>613</v>
      </c>
      <c r="C152" s="70" t="s">
        <v>83</v>
      </c>
      <c r="D152" s="53" t="s">
        <v>623</v>
      </c>
      <c r="E152" s="54" t="s">
        <v>464</v>
      </c>
      <c r="F152" s="104">
        <v>109900</v>
      </c>
    </row>
    <row r="153" spans="1:6" ht="15.75">
      <c r="A153" s="72" t="s">
        <v>626</v>
      </c>
      <c r="B153" s="54" t="s">
        <v>613</v>
      </c>
      <c r="C153" s="70" t="s">
        <v>613</v>
      </c>
      <c r="D153" s="53"/>
      <c r="E153" s="54"/>
      <c r="F153" s="104">
        <f>SUM(F154)</f>
        <v>775100</v>
      </c>
    </row>
    <row r="154" spans="1:6" ht="31.5">
      <c r="A154" s="55" t="s">
        <v>615</v>
      </c>
      <c r="B154" s="54" t="s">
        <v>613</v>
      </c>
      <c r="C154" s="70" t="s">
        <v>613</v>
      </c>
      <c r="D154" s="53" t="s">
        <v>616</v>
      </c>
      <c r="E154" s="54"/>
      <c r="F154" s="104">
        <f>SUM(F155)</f>
        <v>775100</v>
      </c>
    </row>
    <row r="155" spans="1:6" ht="47.25" customHeight="1">
      <c r="A155" s="55" t="s">
        <v>617</v>
      </c>
      <c r="B155" s="54" t="s">
        <v>613</v>
      </c>
      <c r="C155" s="70" t="s">
        <v>613</v>
      </c>
      <c r="D155" s="53" t="s">
        <v>618</v>
      </c>
      <c r="E155" s="54"/>
      <c r="F155" s="104">
        <f>SUM(F156+F158+F162+F164+F160)</f>
        <v>775100</v>
      </c>
    </row>
    <row r="156" spans="1:6" ht="63">
      <c r="A156" s="55" t="s">
        <v>619</v>
      </c>
      <c r="B156" s="54" t="s">
        <v>613</v>
      </c>
      <c r="C156" s="70" t="s">
        <v>613</v>
      </c>
      <c r="D156" s="53" t="s">
        <v>620</v>
      </c>
      <c r="E156" s="54"/>
      <c r="F156" s="104">
        <f>SUM(F157)</f>
        <v>419500</v>
      </c>
    </row>
    <row r="157" spans="1:6" ht="15.75">
      <c r="A157" s="55" t="s">
        <v>89</v>
      </c>
      <c r="B157" s="54" t="s">
        <v>613</v>
      </c>
      <c r="C157" s="70" t="s">
        <v>613</v>
      </c>
      <c r="D157" s="53" t="s">
        <v>620</v>
      </c>
      <c r="E157" s="54" t="s">
        <v>464</v>
      </c>
      <c r="F157" s="104">
        <v>419500</v>
      </c>
    </row>
    <row r="158" spans="1:6" ht="31.5">
      <c r="A158" s="55" t="s">
        <v>622</v>
      </c>
      <c r="B158" s="54" t="s">
        <v>613</v>
      </c>
      <c r="C158" s="70" t="s">
        <v>613</v>
      </c>
      <c r="D158" s="53" t="s">
        <v>624</v>
      </c>
      <c r="E158" s="54"/>
      <c r="F158" s="104">
        <f>SUM(F159)</f>
        <v>71200</v>
      </c>
    </row>
    <row r="159" spans="1:6" ht="15.75">
      <c r="A159" s="55" t="s">
        <v>89</v>
      </c>
      <c r="B159" s="54" t="s">
        <v>613</v>
      </c>
      <c r="C159" s="70" t="s">
        <v>613</v>
      </c>
      <c r="D159" s="53" t="s">
        <v>624</v>
      </c>
      <c r="E159" s="54" t="s">
        <v>464</v>
      </c>
      <c r="F159" s="104">
        <v>71200</v>
      </c>
    </row>
    <row r="160" spans="1:6" ht="31.5">
      <c r="A160" s="55" t="s">
        <v>625</v>
      </c>
      <c r="B160" s="54" t="s">
        <v>613</v>
      </c>
      <c r="C160" s="70" t="s">
        <v>613</v>
      </c>
      <c r="D160" s="53" t="s">
        <v>623</v>
      </c>
      <c r="E160" s="54"/>
      <c r="F160" s="104">
        <f>SUM(F161)</f>
        <v>94700</v>
      </c>
    </row>
    <row r="161" spans="1:6" ht="15.75">
      <c r="A161" s="55" t="s">
        <v>89</v>
      </c>
      <c r="B161" s="54" t="s">
        <v>613</v>
      </c>
      <c r="C161" s="70" t="s">
        <v>613</v>
      </c>
      <c r="D161" s="53" t="s">
        <v>623</v>
      </c>
      <c r="E161" s="54" t="s">
        <v>464</v>
      </c>
      <c r="F161" s="104">
        <v>94700</v>
      </c>
    </row>
    <row r="162" spans="1:6" ht="112.5" customHeight="1">
      <c r="A162" s="55" t="s">
        <v>628</v>
      </c>
      <c r="B162" s="54" t="s">
        <v>613</v>
      </c>
      <c r="C162" s="70" t="s">
        <v>613</v>
      </c>
      <c r="D162" s="53" t="s">
        <v>627</v>
      </c>
      <c r="E162" s="54"/>
      <c r="F162" s="104">
        <f>SUM(F163)</f>
        <v>118500</v>
      </c>
    </row>
    <row r="163" spans="1:6" ht="15.75">
      <c r="A163" s="55" t="s">
        <v>89</v>
      </c>
      <c r="B163" s="54" t="s">
        <v>613</v>
      </c>
      <c r="C163" s="70" t="s">
        <v>613</v>
      </c>
      <c r="D163" s="53" t="s">
        <v>627</v>
      </c>
      <c r="E163" s="54" t="s">
        <v>464</v>
      </c>
      <c r="F163" s="104">
        <v>118500</v>
      </c>
    </row>
    <row r="164" spans="1:6" ht="60.75" customHeight="1">
      <c r="A164" s="55" t="s">
        <v>638</v>
      </c>
      <c r="B164" s="54" t="s">
        <v>613</v>
      </c>
      <c r="C164" s="70" t="s">
        <v>613</v>
      </c>
      <c r="D164" s="53" t="s">
        <v>629</v>
      </c>
      <c r="E164" s="54"/>
      <c r="F164" s="104">
        <f>SUM(F165)</f>
        <v>71200</v>
      </c>
    </row>
    <row r="165" spans="1:6" ht="15.75">
      <c r="A165" s="55" t="s">
        <v>89</v>
      </c>
      <c r="B165" s="54" t="s">
        <v>613</v>
      </c>
      <c r="C165" s="70" t="s">
        <v>613</v>
      </c>
      <c r="D165" s="53" t="s">
        <v>629</v>
      </c>
      <c r="E165" s="54" t="s">
        <v>464</v>
      </c>
      <c r="F165" s="104">
        <v>71200</v>
      </c>
    </row>
    <row r="166" spans="1:6" ht="18" customHeight="1">
      <c r="A166" s="89" t="s">
        <v>93</v>
      </c>
      <c r="B166" s="69" t="s">
        <v>95</v>
      </c>
      <c r="C166" s="90"/>
      <c r="D166" s="90"/>
      <c r="E166" s="44"/>
      <c r="F166" s="103">
        <f>SUM(F167,F183,F209,F217)</f>
        <v>254413430.21</v>
      </c>
    </row>
    <row r="167" spans="1:6" ht="18" customHeight="1">
      <c r="A167" s="89" t="s">
        <v>94</v>
      </c>
      <c r="B167" s="69" t="s">
        <v>95</v>
      </c>
      <c r="C167" s="69" t="s">
        <v>78</v>
      </c>
      <c r="D167" s="90"/>
      <c r="E167" s="44"/>
      <c r="F167" s="103">
        <f>SUM(F168+F179)</f>
        <v>41445796.84</v>
      </c>
    </row>
    <row r="168" spans="1:6" ht="30" customHeight="1">
      <c r="A168" s="43" t="s">
        <v>325</v>
      </c>
      <c r="B168" s="44" t="s">
        <v>95</v>
      </c>
      <c r="C168" s="44" t="s">
        <v>78</v>
      </c>
      <c r="D168" s="92" t="s">
        <v>551</v>
      </c>
      <c r="E168" s="44"/>
      <c r="F168" s="104">
        <f>SUM(F169)</f>
        <v>41425796.84</v>
      </c>
    </row>
    <row r="169" spans="1:6" ht="36" customHeight="1">
      <c r="A169" s="43" t="s">
        <v>335</v>
      </c>
      <c r="B169" s="44" t="s">
        <v>95</v>
      </c>
      <c r="C169" s="44" t="s">
        <v>78</v>
      </c>
      <c r="D169" s="92" t="s">
        <v>303</v>
      </c>
      <c r="E169" s="44"/>
      <c r="F169" s="104">
        <f>SUM(F170+F173+F177)</f>
        <v>41425796.84</v>
      </c>
    </row>
    <row r="170" spans="1:6" ht="80.25" customHeight="1">
      <c r="A170" s="43" t="s">
        <v>566</v>
      </c>
      <c r="B170" s="44" t="s">
        <v>95</v>
      </c>
      <c r="C170" s="44" t="s">
        <v>78</v>
      </c>
      <c r="D170" s="92" t="s">
        <v>331</v>
      </c>
      <c r="E170" s="44"/>
      <c r="F170" s="104">
        <f>SUM(F171:F172)</f>
        <v>22563364</v>
      </c>
    </row>
    <row r="171" spans="1:6" ht="47.25">
      <c r="A171" s="99" t="s">
        <v>544</v>
      </c>
      <c r="B171" s="44" t="s">
        <v>95</v>
      </c>
      <c r="C171" s="44" t="s">
        <v>78</v>
      </c>
      <c r="D171" s="92" t="s">
        <v>331</v>
      </c>
      <c r="E171" s="44" t="s">
        <v>81</v>
      </c>
      <c r="F171" s="104">
        <v>22393334</v>
      </c>
    </row>
    <row r="172" spans="1:6" ht="19.5" customHeight="1">
      <c r="A172" s="94" t="s">
        <v>545</v>
      </c>
      <c r="B172" s="44" t="s">
        <v>95</v>
      </c>
      <c r="C172" s="44" t="s">
        <v>78</v>
      </c>
      <c r="D172" s="92" t="s">
        <v>331</v>
      </c>
      <c r="E172" s="44" t="s">
        <v>84</v>
      </c>
      <c r="F172" s="104">
        <v>170030</v>
      </c>
    </row>
    <row r="173" spans="1:6" ht="22.5" customHeight="1">
      <c r="A173" s="43" t="s">
        <v>561</v>
      </c>
      <c r="B173" s="44" t="s">
        <v>95</v>
      </c>
      <c r="C173" s="44" t="s">
        <v>78</v>
      </c>
      <c r="D173" s="92" t="s">
        <v>332</v>
      </c>
      <c r="E173" s="44"/>
      <c r="F173" s="104">
        <f>SUM(F174:F176)</f>
        <v>18837890.84</v>
      </c>
    </row>
    <row r="174" spans="1:6" ht="48" customHeight="1">
      <c r="A174" s="99" t="s">
        <v>544</v>
      </c>
      <c r="B174" s="44" t="s">
        <v>95</v>
      </c>
      <c r="C174" s="44" t="s">
        <v>78</v>
      </c>
      <c r="D174" s="92" t="s">
        <v>332</v>
      </c>
      <c r="E174" s="44" t="s">
        <v>81</v>
      </c>
      <c r="F174" s="104">
        <v>9065000</v>
      </c>
    </row>
    <row r="175" spans="1:6" ht="16.5" customHeight="1">
      <c r="A175" s="94" t="s">
        <v>545</v>
      </c>
      <c r="B175" s="44" t="s">
        <v>95</v>
      </c>
      <c r="C175" s="44" t="s">
        <v>78</v>
      </c>
      <c r="D175" s="92" t="s">
        <v>332</v>
      </c>
      <c r="E175" s="44" t="s">
        <v>84</v>
      </c>
      <c r="F175" s="104">
        <v>8890683.84</v>
      </c>
    </row>
    <row r="176" spans="1:6" ht="19.5" customHeight="1">
      <c r="A176" s="43" t="s">
        <v>86</v>
      </c>
      <c r="B176" s="44" t="s">
        <v>95</v>
      </c>
      <c r="C176" s="44" t="s">
        <v>78</v>
      </c>
      <c r="D176" s="92" t="s">
        <v>332</v>
      </c>
      <c r="E176" s="44" t="s">
        <v>85</v>
      </c>
      <c r="F176" s="104">
        <v>882207</v>
      </c>
    </row>
    <row r="177" spans="1:6" ht="36" customHeight="1">
      <c r="A177" s="43" t="s">
        <v>45</v>
      </c>
      <c r="B177" s="44" t="s">
        <v>95</v>
      </c>
      <c r="C177" s="44" t="s">
        <v>78</v>
      </c>
      <c r="D177" s="92" t="s">
        <v>333</v>
      </c>
      <c r="E177" s="44"/>
      <c r="F177" s="104">
        <f>SUM(F178)</f>
        <v>24542</v>
      </c>
    </row>
    <row r="178" spans="1:6" ht="43.5" customHeight="1">
      <c r="A178" s="99" t="s">
        <v>544</v>
      </c>
      <c r="B178" s="44" t="s">
        <v>95</v>
      </c>
      <c r="C178" s="44" t="s">
        <v>78</v>
      </c>
      <c r="D178" s="92" t="s">
        <v>334</v>
      </c>
      <c r="E178" s="44" t="s">
        <v>81</v>
      </c>
      <c r="F178" s="104">
        <v>24542</v>
      </c>
    </row>
    <row r="179" spans="1:6" ht="32.25" customHeight="1">
      <c r="A179" s="72" t="s">
        <v>255</v>
      </c>
      <c r="B179" s="56" t="s">
        <v>95</v>
      </c>
      <c r="C179" s="57" t="s">
        <v>78</v>
      </c>
      <c r="D179" s="58" t="s">
        <v>552</v>
      </c>
      <c r="E179" s="56"/>
      <c r="F179" s="103">
        <f>SUM(F180)</f>
        <v>20000</v>
      </c>
    </row>
    <row r="180" spans="1:6" ht="51" customHeight="1">
      <c r="A180" s="94" t="s">
        <v>256</v>
      </c>
      <c r="B180" s="44" t="s">
        <v>95</v>
      </c>
      <c r="C180" s="61" t="s">
        <v>78</v>
      </c>
      <c r="D180" s="92" t="s">
        <v>62</v>
      </c>
      <c r="E180" s="44"/>
      <c r="F180" s="104">
        <f>SUM(F181)</f>
        <v>20000</v>
      </c>
    </row>
    <row r="181" spans="1:6" ht="20.25" customHeight="1">
      <c r="A181" s="97" t="s">
        <v>258</v>
      </c>
      <c r="B181" s="44" t="s">
        <v>95</v>
      </c>
      <c r="C181" s="61" t="s">
        <v>78</v>
      </c>
      <c r="D181" s="92" t="s">
        <v>257</v>
      </c>
      <c r="E181" s="44"/>
      <c r="F181" s="104">
        <f>SUM(F182)</f>
        <v>20000</v>
      </c>
    </row>
    <row r="182" spans="1:6" ht="15" customHeight="1">
      <c r="A182" s="94" t="s">
        <v>545</v>
      </c>
      <c r="B182" s="44" t="s">
        <v>95</v>
      </c>
      <c r="C182" s="61" t="s">
        <v>78</v>
      </c>
      <c r="D182" s="92" t="s">
        <v>257</v>
      </c>
      <c r="E182" s="44" t="s">
        <v>84</v>
      </c>
      <c r="F182" s="104">
        <v>20000</v>
      </c>
    </row>
    <row r="183" spans="1:6" ht="18" customHeight="1">
      <c r="A183" s="89" t="s">
        <v>96</v>
      </c>
      <c r="B183" s="69" t="s">
        <v>95</v>
      </c>
      <c r="C183" s="69" t="s">
        <v>80</v>
      </c>
      <c r="D183" s="90"/>
      <c r="E183" s="44"/>
      <c r="F183" s="103">
        <f>SUM(F184)</f>
        <v>205524996.37</v>
      </c>
    </row>
    <row r="184" spans="1:6" ht="36" customHeight="1">
      <c r="A184" s="43" t="s">
        <v>325</v>
      </c>
      <c r="B184" s="44" t="s">
        <v>95</v>
      </c>
      <c r="C184" s="44" t="s">
        <v>80</v>
      </c>
      <c r="D184" s="92" t="s">
        <v>551</v>
      </c>
      <c r="E184" s="44"/>
      <c r="F184" s="104">
        <f>SUM(F185+F200)</f>
        <v>205524996.37</v>
      </c>
    </row>
    <row r="185" spans="1:6" ht="36" customHeight="1">
      <c r="A185" s="93" t="s">
        <v>336</v>
      </c>
      <c r="B185" s="69" t="s">
        <v>95</v>
      </c>
      <c r="C185" s="69" t="s">
        <v>80</v>
      </c>
      <c r="D185" s="90" t="s">
        <v>303</v>
      </c>
      <c r="E185" s="69"/>
      <c r="F185" s="103">
        <f>SUM(F186+F192+F195+F198+F190)</f>
        <v>188597709.37</v>
      </c>
    </row>
    <row r="186" spans="1:6" ht="84" customHeight="1">
      <c r="A186" s="43" t="s">
        <v>66</v>
      </c>
      <c r="B186" s="44" t="s">
        <v>95</v>
      </c>
      <c r="C186" s="44" t="s">
        <v>80</v>
      </c>
      <c r="D186" s="92" t="s">
        <v>337</v>
      </c>
      <c r="E186" s="44"/>
      <c r="F186" s="104">
        <f>SUM(F187:F189)</f>
        <v>155696139</v>
      </c>
    </row>
    <row r="187" spans="1:6" ht="49.5" customHeight="1">
      <c r="A187" s="99" t="s">
        <v>544</v>
      </c>
      <c r="B187" s="44" t="s">
        <v>95</v>
      </c>
      <c r="C187" s="44" t="s">
        <v>80</v>
      </c>
      <c r="D187" s="92" t="s">
        <v>337</v>
      </c>
      <c r="E187" s="44" t="s">
        <v>81</v>
      </c>
      <c r="F187" s="104">
        <v>148972025.48</v>
      </c>
    </row>
    <row r="188" spans="1:6" ht="18.75" customHeight="1">
      <c r="A188" s="94" t="s">
        <v>107</v>
      </c>
      <c r="B188" s="44" t="s">
        <v>95</v>
      </c>
      <c r="C188" s="44" t="s">
        <v>80</v>
      </c>
      <c r="D188" s="92" t="s">
        <v>662</v>
      </c>
      <c r="E188" s="44" t="s">
        <v>106</v>
      </c>
      <c r="F188" s="104">
        <v>93785.52</v>
      </c>
    </row>
    <row r="189" spans="1:6" ht="17.25" customHeight="1">
      <c r="A189" s="94" t="s">
        <v>545</v>
      </c>
      <c r="B189" s="44" t="s">
        <v>95</v>
      </c>
      <c r="C189" s="44" t="s">
        <v>80</v>
      </c>
      <c r="D189" s="92" t="s">
        <v>337</v>
      </c>
      <c r="E189" s="44" t="s">
        <v>84</v>
      </c>
      <c r="F189" s="104">
        <v>6630328</v>
      </c>
    </row>
    <row r="190" spans="1:6" s="3" customFormat="1" ht="30.75" customHeight="1">
      <c r="A190" s="99" t="s">
        <v>587</v>
      </c>
      <c r="B190" s="44" t="s">
        <v>95</v>
      </c>
      <c r="C190" s="44" t="s">
        <v>80</v>
      </c>
      <c r="D190" s="92" t="s">
        <v>338</v>
      </c>
      <c r="E190" s="44"/>
      <c r="F190" s="104">
        <f>SUM(F191)</f>
        <v>2287447</v>
      </c>
    </row>
    <row r="191" spans="1:6" s="3" customFormat="1" ht="49.5" customHeight="1">
      <c r="A191" s="99" t="s">
        <v>544</v>
      </c>
      <c r="B191" s="44" t="s">
        <v>95</v>
      </c>
      <c r="C191" s="44" t="s">
        <v>80</v>
      </c>
      <c r="D191" s="92" t="s">
        <v>338</v>
      </c>
      <c r="E191" s="44" t="s">
        <v>81</v>
      </c>
      <c r="F191" s="104">
        <v>2287447</v>
      </c>
    </row>
    <row r="192" spans="1:6" s="15" customFormat="1" ht="20.25" customHeight="1">
      <c r="A192" s="43" t="s">
        <v>561</v>
      </c>
      <c r="B192" s="44" t="s">
        <v>95</v>
      </c>
      <c r="C192" s="44" t="s">
        <v>80</v>
      </c>
      <c r="D192" s="92" t="s">
        <v>332</v>
      </c>
      <c r="E192" s="44"/>
      <c r="F192" s="104">
        <f>SUM(F194+F193)</f>
        <v>27593307.37</v>
      </c>
    </row>
    <row r="193" spans="1:6" s="3" customFormat="1" ht="17.25" customHeight="1">
      <c r="A193" s="94" t="s">
        <v>545</v>
      </c>
      <c r="B193" s="44" t="s">
        <v>95</v>
      </c>
      <c r="C193" s="44" t="s">
        <v>80</v>
      </c>
      <c r="D193" s="92" t="s">
        <v>332</v>
      </c>
      <c r="E193" s="44" t="s">
        <v>84</v>
      </c>
      <c r="F193" s="104">
        <v>24459683.37</v>
      </c>
    </row>
    <row r="194" spans="1:6" s="3" customFormat="1" ht="18" customHeight="1">
      <c r="A194" s="43" t="s">
        <v>86</v>
      </c>
      <c r="B194" s="44" t="s">
        <v>95</v>
      </c>
      <c r="C194" s="44" t="s">
        <v>80</v>
      </c>
      <c r="D194" s="92" t="s">
        <v>332</v>
      </c>
      <c r="E194" s="44" t="s">
        <v>85</v>
      </c>
      <c r="F194" s="104">
        <v>3133624</v>
      </c>
    </row>
    <row r="195" spans="1:6" s="3" customFormat="1" ht="30.75" customHeight="1">
      <c r="A195" s="43" t="s">
        <v>10</v>
      </c>
      <c r="B195" s="44" t="s">
        <v>95</v>
      </c>
      <c r="C195" s="44" t="s">
        <v>80</v>
      </c>
      <c r="D195" s="92" t="s">
        <v>334</v>
      </c>
      <c r="E195" s="44"/>
      <c r="F195" s="104">
        <f>SUM(F196+F197)</f>
        <v>1120816</v>
      </c>
    </row>
    <row r="196" spans="1:6" s="3" customFormat="1" ht="47.25" customHeight="1">
      <c r="A196" s="99" t="s">
        <v>544</v>
      </c>
      <c r="B196" s="44" t="s">
        <v>95</v>
      </c>
      <c r="C196" s="44" t="s">
        <v>80</v>
      </c>
      <c r="D196" s="92" t="s">
        <v>334</v>
      </c>
      <c r="E196" s="44" t="s">
        <v>81</v>
      </c>
      <c r="F196" s="104">
        <v>984268</v>
      </c>
    </row>
    <row r="197" spans="1:6" s="46" customFormat="1" ht="21" customHeight="1">
      <c r="A197" s="94" t="s">
        <v>107</v>
      </c>
      <c r="B197" s="44" t="s">
        <v>95</v>
      </c>
      <c r="C197" s="44" t="s">
        <v>80</v>
      </c>
      <c r="D197" s="92" t="s">
        <v>334</v>
      </c>
      <c r="E197" s="44" t="s">
        <v>106</v>
      </c>
      <c r="F197" s="104">
        <v>136548</v>
      </c>
    </row>
    <row r="198" spans="1:6" s="46" customFormat="1" ht="35.25" customHeight="1">
      <c r="A198" s="94" t="s">
        <v>444</v>
      </c>
      <c r="B198" s="44" t="s">
        <v>95</v>
      </c>
      <c r="C198" s="44" t="s">
        <v>80</v>
      </c>
      <c r="D198" s="92" t="s">
        <v>443</v>
      </c>
      <c r="E198" s="44"/>
      <c r="F198" s="104">
        <f>SUM(F199)</f>
        <v>1900000</v>
      </c>
    </row>
    <row r="199" spans="1:6" s="46" customFormat="1" ht="21" customHeight="1">
      <c r="A199" s="94" t="s">
        <v>545</v>
      </c>
      <c r="B199" s="44" t="s">
        <v>95</v>
      </c>
      <c r="C199" s="44" t="s">
        <v>80</v>
      </c>
      <c r="D199" s="92" t="s">
        <v>443</v>
      </c>
      <c r="E199" s="44" t="s">
        <v>84</v>
      </c>
      <c r="F199" s="104">
        <v>1900000</v>
      </c>
    </row>
    <row r="200" spans="1:6" ht="36.75" customHeight="1">
      <c r="A200" s="93" t="s">
        <v>340</v>
      </c>
      <c r="B200" s="69" t="s">
        <v>95</v>
      </c>
      <c r="C200" s="69" t="s">
        <v>80</v>
      </c>
      <c r="D200" s="90" t="s">
        <v>339</v>
      </c>
      <c r="E200" s="69"/>
      <c r="F200" s="103">
        <f>SUM(F201+F207+F205)</f>
        <v>16927287</v>
      </c>
    </row>
    <row r="201" spans="1:6" ht="23.25" customHeight="1">
      <c r="A201" s="43" t="s">
        <v>561</v>
      </c>
      <c r="B201" s="44" t="s">
        <v>95</v>
      </c>
      <c r="C201" s="44" t="s">
        <v>80</v>
      </c>
      <c r="D201" s="92" t="s">
        <v>441</v>
      </c>
      <c r="E201" s="44"/>
      <c r="F201" s="104">
        <f>SUM(F202:F204)</f>
        <v>16858857</v>
      </c>
    </row>
    <row r="202" spans="1:6" ht="42.75" customHeight="1">
      <c r="A202" s="99" t="s">
        <v>544</v>
      </c>
      <c r="B202" s="44" t="s">
        <v>95</v>
      </c>
      <c r="C202" s="44" t="s">
        <v>80</v>
      </c>
      <c r="D202" s="92" t="s">
        <v>441</v>
      </c>
      <c r="E202" s="44" t="s">
        <v>81</v>
      </c>
      <c r="F202" s="104">
        <v>16563000</v>
      </c>
    </row>
    <row r="203" spans="1:6" ht="16.5" customHeight="1">
      <c r="A203" s="94" t="s">
        <v>545</v>
      </c>
      <c r="B203" s="44" t="s">
        <v>95</v>
      </c>
      <c r="C203" s="44" t="s">
        <v>80</v>
      </c>
      <c r="D203" s="92" t="s">
        <v>441</v>
      </c>
      <c r="E203" s="44" t="s">
        <v>84</v>
      </c>
      <c r="F203" s="104">
        <v>260319</v>
      </c>
    </row>
    <row r="204" spans="1:6" ht="18.75" customHeight="1">
      <c r="A204" s="43" t="s">
        <v>86</v>
      </c>
      <c r="B204" s="44" t="s">
        <v>95</v>
      </c>
      <c r="C204" s="44" t="s">
        <v>80</v>
      </c>
      <c r="D204" s="92" t="s">
        <v>441</v>
      </c>
      <c r="E204" s="44" t="s">
        <v>85</v>
      </c>
      <c r="F204" s="104">
        <v>35538</v>
      </c>
    </row>
    <row r="205" spans="1:6" ht="33.75" customHeight="1">
      <c r="A205" s="43" t="s">
        <v>10</v>
      </c>
      <c r="B205" s="44" t="s">
        <v>95</v>
      </c>
      <c r="C205" s="44" t="s">
        <v>80</v>
      </c>
      <c r="D205" s="92" t="s">
        <v>341</v>
      </c>
      <c r="E205" s="44"/>
      <c r="F205" s="104">
        <f>SUM(F206)</f>
        <v>3570</v>
      </c>
    </row>
    <row r="206" spans="1:6" ht="46.5" customHeight="1">
      <c r="A206" s="99" t="s">
        <v>544</v>
      </c>
      <c r="B206" s="44" t="s">
        <v>95</v>
      </c>
      <c r="C206" s="44" t="s">
        <v>80</v>
      </c>
      <c r="D206" s="92" t="s">
        <v>341</v>
      </c>
      <c r="E206" s="44" t="s">
        <v>81</v>
      </c>
      <c r="F206" s="104">
        <v>3570</v>
      </c>
    </row>
    <row r="207" spans="1:6" ht="16.5" customHeight="1">
      <c r="A207" s="99" t="s">
        <v>446</v>
      </c>
      <c r="B207" s="44" t="s">
        <v>95</v>
      </c>
      <c r="C207" s="44" t="s">
        <v>80</v>
      </c>
      <c r="D207" s="92" t="s">
        <v>445</v>
      </c>
      <c r="E207" s="44"/>
      <c r="F207" s="104">
        <f>SUM(F208)</f>
        <v>64860</v>
      </c>
    </row>
    <row r="208" spans="1:6" ht="16.5" customHeight="1">
      <c r="A208" s="94" t="s">
        <v>545</v>
      </c>
      <c r="B208" s="44" t="s">
        <v>95</v>
      </c>
      <c r="C208" s="44" t="s">
        <v>80</v>
      </c>
      <c r="D208" s="92" t="s">
        <v>445</v>
      </c>
      <c r="E208" s="44" t="s">
        <v>84</v>
      </c>
      <c r="F208" s="104">
        <v>64860</v>
      </c>
    </row>
    <row r="209" spans="1:6" ht="15.75">
      <c r="A209" s="89" t="s">
        <v>97</v>
      </c>
      <c r="B209" s="69" t="s">
        <v>95</v>
      </c>
      <c r="C209" s="69" t="s">
        <v>95</v>
      </c>
      <c r="D209" s="90"/>
      <c r="E209" s="44"/>
      <c r="F209" s="103">
        <f>SUM(F210)</f>
        <v>936000</v>
      </c>
    </row>
    <row r="210" spans="1:6" s="3" customFormat="1" ht="33" customHeight="1">
      <c r="A210" s="102" t="s">
        <v>640</v>
      </c>
      <c r="B210" s="69" t="s">
        <v>95</v>
      </c>
      <c r="C210" s="69" t="s">
        <v>95</v>
      </c>
      <c r="D210" s="90" t="s">
        <v>578</v>
      </c>
      <c r="E210" s="69"/>
      <c r="F210" s="103">
        <f>SUM(F211+F214)</f>
        <v>936000</v>
      </c>
    </row>
    <row r="211" spans="1:6" s="3" customFormat="1" ht="66.75" customHeight="1">
      <c r="A211" s="105" t="s">
        <v>309</v>
      </c>
      <c r="B211" s="44" t="s">
        <v>95</v>
      </c>
      <c r="C211" s="44" t="s">
        <v>95</v>
      </c>
      <c r="D211" s="92" t="s">
        <v>310</v>
      </c>
      <c r="E211" s="44"/>
      <c r="F211" s="104">
        <f>SUM(F212)</f>
        <v>80000</v>
      </c>
    </row>
    <row r="212" spans="1:6" s="3" customFormat="1" ht="15.75" customHeight="1">
      <c r="A212" s="106" t="s">
        <v>571</v>
      </c>
      <c r="B212" s="44" t="s">
        <v>95</v>
      </c>
      <c r="C212" s="44" t="s">
        <v>95</v>
      </c>
      <c r="D212" s="92" t="s">
        <v>315</v>
      </c>
      <c r="E212" s="44"/>
      <c r="F212" s="104">
        <f>SUM(F213)</f>
        <v>80000</v>
      </c>
    </row>
    <row r="213" spans="1:6" ht="15.75">
      <c r="A213" s="94" t="s">
        <v>545</v>
      </c>
      <c r="B213" s="44" t="s">
        <v>95</v>
      </c>
      <c r="C213" s="44" t="s">
        <v>95</v>
      </c>
      <c r="D213" s="92" t="s">
        <v>315</v>
      </c>
      <c r="E213" s="44" t="s">
        <v>84</v>
      </c>
      <c r="F213" s="104">
        <v>80000</v>
      </c>
    </row>
    <row r="214" spans="1:6" ht="48.75" customHeight="1">
      <c r="A214" s="107" t="s">
        <v>317</v>
      </c>
      <c r="B214" s="44" t="s">
        <v>95</v>
      </c>
      <c r="C214" s="44" t="s">
        <v>95</v>
      </c>
      <c r="D214" s="92" t="s">
        <v>316</v>
      </c>
      <c r="E214" s="44"/>
      <c r="F214" s="104">
        <f>SUM(F215)</f>
        <v>856000</v>
      </c>
    </row>
    <row r="215" spans="1:6" ht="21" customHeight="1">
      <c r="A215" s="41" t="s">
        <v>319</v>
      </c>
      <c r="B215" s="44" t="s">
        <v>95</v>
      </c>
      <c r="C215" s="44" t="s">
        <v>95</v>
      </c>
      <c r="D215" s="92" t="s">
        <v>318</v>
      </c>
      <c r="E215" s="44"/>
      <c r="F215" s="104">
        <f>SUM(F216:F216)</f>
        <v>856000</v>
      </c>
    </row>
    <row r="216" spans="1:6" ht="15" customHeight="1">
      <c r="A216" s="94" t="s">
        <v>107</v>
      </c>
      <c r="B216" s="44" t="s">
        <v>95</v>
      </c>
      <c r="C216" s="44" t="s">
        <v>95</v>
      </c>
      <c r="D216" s="92" t="s">
        <v>318</v>
      </c>
      <c r="E216" s="44" t="s">
        <v>106</v>
      </c>
      <c r="F216" s="104">
        <v>856000</v>
      </c>
    </row>
    <row r="217" spans="1:6" s="15" customFormat="1" ht="20.25" customHeight="1">
      <c r="A217" s="89" t="s">
        <v>98</v>
      </c>
      <c r="B217" s="69" t="s">
        <v>95</v>
      </c>
      <c r="C217" s="69" t="s">
        <v>99</v>
      </c>
      <c r="D217" s="90"/>
      <c r="E217" s="44"/>
      <c r="F217" s="103">
        <f>SUM(F218)</f>
        <v>6506637</v>
      </c>
    </row>
    <row r="218" spans="1:6" s="3" customFormat="1" ht="32.25" customHeight="1">
      <c r="A218" s="88" t="s">
        <v>305</v>
      </c>
      <c r="B218" s="44" t="s">
        <v>95</v>
      </c>
      <c r="C218" s="44" t="s">
        <v>99</v>
      </c>
      <c r="D218" s="44" t="s">
        <v>551</v>
      </c>
      <c r="E218" s="44"/>
      <c r="F218" s="104">
        <f>SUM(F219)</f>
        <v>6506637</v>
      </c>
    </row>
    <row r="219" spans="1:6" s="3" customFormat="1" ht="79.5" customHeight="1">
      <c r="A219" s="99" t="s">
        <v>440</v>
      </c>
      <c r="B219" s="44" t="s">
        <v>95</v>
      </c>
      <c r="C219" s="44" t="s">
        <v>99</v>
      </c>
      <c r="D219" s="44" t="s">
        <v>57</v>
      </c>
      <c r="E219" s="44"/>
      <c r="F219" s="104">
        <f>SUM(F220+F222+F226)</f>
        <v>6506637</v>
      </c>
    </row>
    <row r="220" spans="1:6" s="3" customFormat="1" ht="32.25" customHeight="1">
      <c r="A220" s="43" t="s">
        <v>67</v>
      </c>
      <c r="B220" s="44" t="s">
        <v>95</v>
      </c>
      <c r="C220" s="44" t="s">
        <v>99</v>
      </c>
      <c r="D220" s="44" t="s">
        <v>327</v>
      </c>
      <c r="E220" s="44"/>
      <c r="F220" s="104">
        <f>SUM(F221)</f>
        <v>75610</v>
      </c>
    </row>
    <row r="221" spans="1:6" s="3" customFormat="1" ht="49.5" customHeight="1">
      <c r="A221" s="43" t="s">
        <v>50</v>
      </c>
      <c r="B221" s="44" t="s">
        <v>95</v>
      </c>
      <c r="C221" s="44" t="s">
        <v>99</v>
      </c>
      <c r="D221" s="44" t="s">
        <v>327</v>
      </c>
      <c r="E221" s="44" t="s">
        <v>81</v>
      </c>
      <c r="F221" s="104">
        <v>75610</v>
      </c>
    </row>
    <row r="222" spans="1:6" ht="22.5" customHeight="1">
      <c r="A222" s="43" t="s">
        <v>561</v>
      </c>
      <c r="B222" s="44" t="s">
        <v>95</v>
      </c>
      <c r="C222" s="44" t="s">
        <v>99</v>
      </c>
      <c r="D222" s="44" t="s">
        <v>326</v>
      </c>
      <c r="E222" s="44"/>
      <c r="F222" s="104">
        <f>SUM(F223:F225)</f>
        <v>6421027</v>
      </c>
    </row>
    <row r="223" spans="1:6" ht="45.75" customHeight="1">
      <c r="A223" s="99" t="s">
        <v>544</v>
      </c>
      <c r="B223" s="44" t="s">
        <v>95</v>
      </c>
      <c r="C223" s="44" t="s">
        <v>99</v>
      </c>
      <c r="D223" s="44" t="s">
        <v>326</v>
      </c>
      <c r="E223" s="44" t="s">
        <v>81</v>
      </c>
      <c r="F223" s="104">
        <v>6267400</v>
      </c>
    </row>
    <row r="224" spans="1:6" ht="15.75">
      <c r="A224" s="94" t="s">
        <v>545</v>
      </c>
      <c r="B224" s="44" t="s">
        <v>95</v>
      </c>
      <c r="C224" s="44" t="s">
        <v>99</v>
      </c>
      <c r="D224" s="44" t="s">
        <v>326</v>
      </c>
      <c r="E224" s="44" t="s">
        <v>84</v>
      </c>
      <c r="F224" s="104">
        <v>144627</v>
      </c>
    </row>
    <row r="225" spans="1:6" ht="15.75">
      <c r="A225" s="43" t="s">
        <v>86</v>
      </c>
      <c r="B225" s="44" t="s">
        <v>95</v>
      </c>
      <c r="C225" s="44" t="s">
        <v>99</v>
      </c>
      <c r="D225" s="44" t="s">
        <v>326</v>
      </c>
      <c r="E225" s="44" t="s">
        <v>85</v>
      </c>
      <c r="F225" s="104">
        <v>9000</v>
      </c>
    </row>
    <row r="226" spans="1:6" ht="15.75">
      <c r="A226" s="108" t="s">
        <v>330</v>
      </c>
      <c r="B226" s="44" t="s">
        <v>95</v>
      </c>
      <c r="C226" s="44" t="s">
        <v>99</v>
      </c>
      <c r="D226" s="44" t="s">
        <v>328</v>
      </c>
      <c r="E226" s="108"/>
      <c r="F226" s="171">
        <f>SUM(F227)</f>
        <v>10000</v>
      </c>
    </row>
    <row r="227" spans="1:6" ht="16.5" customHeight="1">
      <c r="A227" s="94" t="s">
        <v>545</v>
      </c>
      <c r="B227" s="44" t="s">
        <v>95</v>
      </c>
      <c r="C227" s="44" t="s">
        <v>99</v>
      </c>
      <c r="D227" s="44" t="s">
        <v>329</v>
      </c>
      <c r="E227" s="108">
        <v>200</v>
      </c>
      <c r="F227" s="171">
        <v>10000</v>
      </c>
    </row>
    <row r="228" spans="1:6" s="15" customFormat="1" ht="23.25" customHeight="1">
      <c r="A228" s="89" t="s">
        <v>100</v>
      </c>
      <c r="B228" s="69" t="s">
        <v>102</v>
      </c>
      <c r="C228" s="69"/>
      <c r="D228" s="90"/>
      <c r="E228" s="44"/>
      <c r="F228" s="103">
        <f>SUM(F229,F241)</f>
        <v>11029557</v>
      </c>
    </row>
    <row r="229" spans="1:6" s="15" customFormat="1" ht="20.25" customHeight="1">
      <c r="A229" s="89" t="s">
        <v>101</v>
      </c>
      <c r="B229" s="69" t="s">
        <v>102</v>
      </c>
      <c r="C229" s="69" t="s">
        <v>78</v>
      </c>
      <c r="D229" s="90"/>
      <c r="E229" s="44"/>
      <c r="F229" s="103">
        <f>SUM(F230)</f>
        <v>9473581</v>
      </c>
    </row>
    <row r="230" spans="1:6" ht="33" customHeight="1">
      <c r="A230" s="88" t="s">
        <v>298</v>
      </c>
      <c r="B230" s="44" t="s">
        <v>102</v>
      </c>
      <c r="C230" s="44" t="s">
        <v>78</v>
      </c>
      <c r="D230" s="92" t="s">
        <v>564</v>
      </c>
      <c r="E230" s="44"/>
      <c r="F230" s="104">
        <f>SUM(F231,F236)</f>
        <v>9473581</v>
      </c>
    </row>
    <row r="231" spans="1:6" ht="33.75" customHeight="1">
      <c r="A231" s="41" t="s">
        <v>320</v>
      </c>
      <c r="B231" s="44" t="s">
        <v>102</v>
      </c>
      <c r="C231" s="44" t="s">
        <v>78</v>
      </c>
      <c r="D231" s="44" t="s">
        <v>567</v>
      </c>
      <c r="E231" s="44"/>
      <c r="F231" s="104">
        <f>SUM(F232)</f>
        <v>4351800</v>
      </c>
    </row>
    <row r="232" spans="1:6" ht="22.5" customHeight="1">
      <c r="A232" s="43" t="s">
        <v>561</v>
      </c>
      <c r="B232" s="44" t="s">
        <v>102</v>
      </c>
      <c r="C232" s="44" t="s">
        <v>78</v>
      </c>
      <c r="D232" s="44" t="s">
        <v>586</v>
      </c>
      <c r="E232" s="44"/>
      <c r="F232" s="104">
        <f>SUM(F233:F235)</f>
        <v>4351800</v>
      </c>
    </row>
    <row r="233" spans="1:6" ht="44.25" customHeight="1">
      <c r="A233" s="99" t="s">
        <v>544</v>
      </c>
      <c r="B233" s="44" t="s">
        <v>102</v>
      </c>
      <c r="C233" s="44" t="s">
        <v>78</v>
      </c>
      <c r="D233" s="44" t="s">
        <v>586</v>
      </c>
      <c r="E233" s="44" t="s">
        <v>81</v>
      </c>
      <c r="F233" s="104">
        <v>3833158</v>
      </c>
    </row>
    <row r="234" spans="1:6" ht="15.75">
      <c r="A234" s="94" t="s">
        <v>545</v>
      </c>
      <c r="B234" s="44" t="s">
        <v>102</v>
      </c>
      <c r="C234" s="44" t="s">
        <v>78</v>
      </c>
      <c r="D234" s="44" t="s">
        <v>586</v>
      </c>
      <c r="E234" s="44" t="s">
        <v>84</v>
      </c>
      <c r="F234" s="104">
        <v>498642</v>
      </c>
    </row>
    <row r="235" spans="1:6" ht="16.5" customHeight="1">
      <c r="A235" s="43" t="s">
        <v>86</v>
      </c>
      <c r="B235" s="44" t="s">
        <v>102</v>
      </c>
      <c r="C235" s="44" t="s">
        <v>78</v>
      </c>
      <c r="D235" s="44" t="s">
        <v>586</v>
      </c>
      <c r="E235" s="44" t="s">
        <v>85</v>
      </c>
      <c r="F235" s="104">
        <v>20000</v>
      </c>
    </row>
    <row r="236" spans="1:6" ht="35.25" customHeight="1">
      <c r="A236" s="43" t="s">
        <v>321</v>
      </c>
      <c r="B236" s="44" t="s">
        <v>102</v>
      </c>
      <c r="C236" s="44" t="s">
        <v>78</v>
      </c>
      <c r="D236" s="44" t="s">
        <v>568</v>
      </c>
      <c r="E236" s="44"/>
      <c r="F236" s="104">
        <f>SUM(F237)</f>
        <v>5121781</v>
      </c>
    </row>
    <row r="237" spans="1:6" ht="18.75" customHeight="1">
      <c r="A237" s="43" t="s">
        <v>561</v>
      </c>
      <c r="B237" s="44" t="s">
        <v>102</v>
      </c>
      <c r="C237" s="44" t="s">
        <v>78</v>
      </c>
      <c r="D237" s="44" t="s">
        <v>40</v>
      </c>
      <c r="E237" s="44"/>
      <c r="F237" s="104">
        <f>SUM(F238:F240)</f>
        <v>5121781</v>
      </c>
    </row>
    <row r="238" spans="1:6" ht="47.25" customHeight="1">
      <c r="A238" s="99" t="s">
        <v>544</v>
      </c>
      <c r="B238" s="44" t="s">
        <v>102</v>
      </c>
      <c r="C238" s="44" t="s">
        <v>78</v>
      </c>
      <c r="D238" s="44" t="s">
        <v>40</v>
      </c>
      <c r="E238" s="44" t="s">
        <v>81</v>
      </c>
      <c r="F238" s="104">
        <v>3880222</v>
      </c>
    </row>
    <row r="239" spans="1:6" ht="15.75">
      <c r="A239" s="94" t="s">
        <v>545</v>
      </c>
      <c r="B239" s="44" t="s">
        <v>102</v>
      </c>
      <c r="C239" s="44" t="s">
        <v>78</v>
      </c>
      <c r="D239" s="44" t="s">
        <v>40</v>
      </c>
      <c r="E239" s="44" t="s">
        <v>84</v>
      </c>
      <c r="F239" s="104">
        <v>507378</v>
      </c>
    </row>
    <row r="240" spans="1:6" ht="18.75" customHeight="1">
      <c r="A240" s="43" t="s">
        <v>86</v>
      </c>
      <c r="B240" s="44" t="s">
        <v>102</v>
      </c>
      <c r="C240" s="44" t="s">
        <v>78</v>
      </c>
      <c r="D240" s="44" t="s">
        <v>40</v>
      </c>
      <c r="E240" s="44" t="s">
        <v>85</v>
      </c>
      <c r="F240" s="104">
        <v>734181</v>
      </c>
    </row>
    <row r="241" spans="1:6" ht="19.5" customHeight="1">
      <c r="A241" s="89" t="s">
        <v>103</v>
      </c>
      <c r="B241" s="69" t="s">
        <v>102</v>
      </c>
      <c r="C241" s="69" t="s">
        <v>88</v>
      </c>
      <c r="D241" s="90"/>
      <c r="E241" s="44"/>
      <c r="F241" s="103">
        <f>SUM(F242)</f>
        <v>1555976</v>
      </c>
    </row>
    <row r="242" spans="1:6" ht="36.75" customHeight="1">
      <c r="A242" s="43" t="s">
        <v>322</v>
      </c>
      <c r="B242" s="44" t="s">
        <v>102</v>
      </c>
      <c r="C242" s="44" t="s">
        <v>88</v>
      </c>
      <c r="D242" s="44" t="s">
        <v>564</v>
      </c>
      <c r="E242" s="44"/>
      <c r="F242" s="104">
        <f>SUM(F243+F250)</f>
        <v>1555976</v>
      </c>
    </row>
    <row r="243" spans="1:6" ht="35.25" customHeight="1">
      <c r="A243" s="43" t="s">
        <v>323</v>
      </c>
      <c r="B243" s="44" t="s">
        <v>102</v>
      </c>
      <c r="C243" s="44" t="s">
        <v>88</v>
      </c>
      <c r="D243" s="44" t="s">
        <v>565</v>
      </c>
      <c r="E243" s="44"/>
      <c r="F243" s="104">
        <f>SUM(F244,F246,)</f>
        <v>1461276</v>
      </c>
    </row>
    <row r="244" spans="1:6" ht="47.25" customHeight="1">
      <c r="A244" s="43" t="s">
        <v>572</v>
      </c>
      <c r="B244" s="44" t="s">
        <v>102</v>
      </c>
      <c r="C244" s="44" t="s">
        <v>88</v>
      </c>
      <c r="D244" s="44" t="s">
        <v>324</v>
      </c>
      <c r="E244" s="44"/>
      <c r="F244" s="104">
        <f>SUM(F245)</f>
        <v>24276</v>
      </c>
    </row>
    <row r="245" spans="1:6" ht="48.75" customHeight="1">
      <c r="A245" s="99" t="s">
        <v>544</v>
      </c>
      <c r="B245" s="44" t="s">
        <v>102</v>
      </c>
      <c r="C245" s="44" t="s">
        <v>88</v>
      </c>
      <c r="D245" s="44" t="s">
        <v>324</v>
      </c>
      <c r="E245" s="44" t="s">
        <v>81</v>
      </c>
      <c r="F245" s="104">
        <v>24276</v>
      </c>
    </row>
    <row r="246" spans="1:6" ht="22.5" customHeight="1">
      <c r="A246" s="43" t="s">
        <v>561</v>
      </c>
      <c r="B246" s="44" t="s">
        <v>102</v>
      </c>
      <c r="C246" s="44" t="s">
        <v>88</v>
      </c>
      <c r="D246" s="44" t="s">
        <v>585</v>
      </c>
      <c r="E246" s="44"/>
      <c r="F246" s="104">
        <f>SUM(F247:F249)</f>
        <v>1437000</v>
      </c>
    </row>
    <row r="247" spans="1:6" ht="47.25">
      <c r="A247" s="99" t="s">
        <v>544</v>
      </c>
      <c r="B247" s="44" t="s">
        <v>102</v>
      </c>
      <c r="C247" s="44" t="s">
        <v>88</v>
      </c>
      <c r="D247" s="44" t="s">
        <v>585</v>
      </c>
      <c r="E247" s="44" t="s">
        <v>81</v>
      </c>
      <c r="F247" s="104">
        <v>1234536</v>
      </c>
    </row>
    <row r="248" spans="1:6" ht="20.25" customHeight="1">
      <c r="A248" s="94" t="s">
        <v>545</v>
      </c>
      <c r="B248" s="44" t="s">
        <v>102</v>
      </c>
      <c r="C248" s="44" t="s">
        <v>88</v>
      </c>
      <c r="D248" s="44" t="s">
        <v>585</v>
      </c>
      <c r="E248" s="44" t="s">
        <v>84</v>
      </c>
      <c r="F248" s="104">
        <v>192464</v>
      </c>
    </row>
    <row r="249" spans="1:6" ht="16.5" customHeight="1">
      <c r="A249" s="43" t="s">
        <v>86</v>
      </c>
      <c r="B249" s="44" t="s">
        <v>102</v>
      </c>
      <c r="C249" s="44" t="s">
        <v>88</v>
      </c>
      <c r="D249" s="44" t="s">
        <v>585</v>
      </c>
      <c r="E249" s="44" t="s">
        <v>85</v>
      </c>
      <c r="F249" s="104">
        <v>10000</v>
      </c>
    </row>
    <row r="250" spans="1:6" ht="33" customHeight="1">
      <c r="A250" s="43" t="s">
        <v>322</v>
      </c>
      <c r="B250" s="44" t="s">
        <v>102</v>
      </c>
      <c r="C250" s="44" t="s">
        <v>88</v>
      </c>
      <c r="D250" s="44" t="s">
        <v>564</v>
      </c>
      <c r="E250" s="44"/>
      <c r="F250" s="104">
        <f>SUM(F251)</f>
        <v>94700</v>
      </c>
    </row>
    <row r="251" spans="1:6" ht="32.25" customHeight="1">
      <c r="A251" s="41" t="s">
        <v>320</v>
      </c>
      <c r="B251" s="44" t="s">
        <v>102</v>
      </c>
      <c r="C251" s="44" t="s">
        <v>88</v>
      </c>
      <c r="D251" s="44" t="s">
        <v>567</v>
      </c>
      <c r="E251" s="44"/>
      <c r="F251" s="104">
        <f>SUM(F252)</f>
        <v>94700</v>
      </c>
    </row>
    <row r="252" spans="1:6" ht="35.25" customHeight="1">
      <c r="A252" s="43" t="s">
        <v>630</v>
      </c>
      <c r="B252" s="44" t="s">
        <v>102</v>
      </c>
      <c r="C252" s="44" t="s">
        <v>88</v>
      </c>
      <c r="D252" s="44" t="s">
        <v>631</v>
      </c>
      <c r="E252" s="44"/>
      <c r="F252" s="104">
        <f>SUM(F253)</f>
        <v>94700</v>
      </c>
    </row>
    <row r="253" spans="1:6" ht="16.5" customHeight="1">
      <c r="A253" s="43" t="s">
        <v>89</v>
      </c>
      <c r="B253" s="44" t="s">
        <v>102</v>
      </c>
      <c r="C253" s="44" t="s">
        <v>88</v>
      </c>
      <c r="D253" s="44" t="s">
        <v>631</v>
      </c>
      <c r="E253" s="44" t="s">
        <v>464</v>
      </c>
      <c r="F253" s="104">
        <v>94700</v>
      </c>
    </row>
    <row r="254" spans="1:6" ht="22.5" customHeight="1">
      <c r="A254" s="89" t="s">
        <v>104</v>
      </c>
      <c r="B254" s="90">
        <v>10</v>
      </c>
      <c r="C254" s="90"/>
      <c r="D254" s="90"/>
      <c r="E254" s="44"/>
      <c r="F254" s="103">
        <f>SUM(F255,F260,F286,)</f>
        <v>43588587</v>
      </c>
    </row>
    <row r="255" spans="1:6" ht="15.75">
      <c r="A255" s="89" t="s">
        <v>105</v>
      </c>
      <c r="B255" s="90">
        <v>10</v>
      </c>
      <c r="C255" s="69" t="s">
        <v>78</v>
      </c>
      <c r="D255" s="90"/>
      <c r="E255" s="44"/>
      <c r="F255" s="103">
        <f>SUM(F256)</f>
        <v>315000</v>
      </c>
    </row>
    <row r="256" spans="1:6" ht="32.25" customHeight="1">
      <c r="A256" s="98" t="s">
        <v>203</v>
      </c>
      <c r="B256" s="69" t="s">
        <v>51</v>
      </c>
      <c r="C256" s="90">
        <v>1</v>
      </c>
      <c r="D256" s="90" t="s">
        <v>549</v>
      </c>
      <c r="E256" s="44"/>
      <c r="F256" s="104">
        <f>SUM(F257)</f>
        <v>315000</v>
      </c>
    </row>
    <row r="257" spans="1:6" ht="51.75" customHeight="1">
      <c r="A257" s="43" t="s">
        <v>674</v>
      </c>
      <c r="B257" s="92">
        <v>10</v>
      </c>
      <c r="C257" s="44" t="s">
        <v>78</v>
      </c>
      <c r="D257" s="92" t="s">
        <v>576</v>
      </c>
      <c r="E257" s="44"/>
      <c r="F257" s="104">
        <f>SUM(F258)</f>
        <v>315000</v>
      </c>
    </row>
    <row r="258" spans="1:6" ht="18" customHeight="1">
      <c r="A258" s="43" t="s">
        <v>282</v>
      </c>
      <c r="B258" s="92">
        <v>10</v>
      </c>
      <c r="C258" s="44" t="s">
        <v>78</v>
      </c>
      <c r="D258" s="92" t="s">
        <v>284</v>
      </c>
      <c r="E258" s="44"/>
      <c r="F258" s="104">
        <f>SUM(F259)</f>
        <v>315000</v>
      </c>
    </row>
    <row r="259" spans="1:6" ht="18" customHeight="1">
      <c r="A259" s="43" t="s">
        <v>107</v>
      </c>
      <c r="B259" s="92">
        <v>10</v>
      </c>
      <c r="C259" s="44" t="s">
        <v>78</v>
      </c>
      <c r="D259" s="92" t="s">
        <v>284</v>
      </c>
      <c r="E259" s="44" t="s">
        <v>106</v>
      </c>
      <c r="F259" s="104">
        <v>315000</v>
      </c>
    </row>
    <row r="260" spans="1:6" ht="21" customHeight="1">
      <c r="A260" s="89" t="s">
        <v>108</v>
      </c>
      <c r="B260" s="90">
        <v>10</v>
      </c>
      <c r="C260" s="69" t="s">
        <v>83</v>
      </c>
      <c r="D260" s="90"/>
      <c r="E260" s="44"/>
      <c r="F260" s="103">
        <f>SUM(F281,F265,F261)</f>
        <v>29745580</v>
      </c>
    </row>
    <row r="261" spans="1:6" ht="32.25" customHeight="1">
      <c r="A261" s="74" t="s">
        <v>298</v>
      </c>
      <c r="B261" s="90">
        <v>10</v>
      </c>
      <c r="C261" s="69" t="s">
        <v>83</v>
      </c>
      <c r="D261" s="90" t="s">
        <v>564</v>
      </c>
      <c r="E261" s="69"/>
      <c r="F261" s="103">
        <f>SUM(F262)</f>
        <v>648663</v>
      </c>
    </row>
    <row r="262" spans="1:6" ht="48" customHeight="1">
      <c r="A262" s="99" t="s">
        <v>299</v>
      </c>
      <c r="B262" s="92">
        <v>10</v>
      </c>
      <c r="C262" s="44" t="s">
        <v>83</v>
      </c>
      <c r="D262" s="92" t="s">
        <v>565</v>
      </c>
      <c r="E262" s="44"/>
      <c r="F262" s="104">
        <f>SUM(F263)</f>
        <v>648663</v>
      </c>
    </row>
    <row r="263" spans="1:6" ht="37.5" customHeight="1">
      <c r="A263" s="43" t="s">
        <v>575</v>
      </c>
      <c r="B263" s="92">
        <v>10</v>
      </c>
      <c r="C263" s="44" t="s">
        <v>83</v>
      </c>
      <c r="D263" s="92" t="s">
        <v>297</v>
      </c>
      <c r="E263" s="44"/>
      <c r="F263" s="104">
        <f>SUM(F264)</f>
        <v>648663</v>
      </c>
    </row>
    <row r="264" spans="1:6" ht="15.75">
      <c r="A264" s="43" t="s">
        <v>107</v>
      </c>
      <c r="B264" s="92">
        <v>10</v>
      </c>
      <c r="C264" s="44" t="s">
        <v>83</v>
      </c>
      <c r="D264" s="92" t="s">
        <v>297</v>
      </c>
      <c r="E264" s="44" t="s">
        <v>106</v>
      </c>
      <c r="F264" s="104">
        <v>648663</v>
      </c>
    </row>
    <row r="265" spans="1:6" ht="32.25" customHeight="1">
      <c r="A265" s="98" t="s">
        <v>203</v>
      </c>
      <c r="B265" s="69" t="s">
        <v>51</v>
      </c>
      <c r="C265" s="44" t="s">
        <v>83</v>
      </c>
      <c r="D265" s="90" t="s">
        <v>549</v>
      </c>
      <c r="E265" s="44"/>
      <c r="F265" s="104">
        <f>SUM(F266)</f>
        <v>14616396</v>
      </c>
    </row>
    <row r="266" spans="1:6" ht="51.75" customHeight="1">
      <c r="A266" s="43" t="s">
        <v>283</v>
      </c>
      <c r="B266" s="92">
        <v>10</v>
      </c>
      <c r="C266" s="44" t="s">
        <v>83</v>
      </c>
      <c r="D266" s="92" t="s">
        <v>576</v>
      </c>
      <c r="E266" s="44"/>
      <c r="F266" s="104">
        <f>SUM(F267+F269+F272+F275+F278)</f>
        <v>14616396</v>
      </c>
    </row>
    <row r="267" spans="1:6" ht="15.75">
      <c r="A267" s="41" t="s">
        <v>574</v>
      </c>
      <c r="B267" s="92">
        <v>10</v>
      </c>
      <c r="C267" s="44" t="s">
        <v>83</v>
      </c>
      <c r="D267" s="92" t="s">
        <v>285</v>
      </c>
      <c r="E267" s="44"/>
      <c r="F267" s="104">
        <f>SUM(F268)</f>
        <v>4296908</v>
      </c>
    </row>
    <row r="268" spans="1:6" ht="18.75" customHeight="1">
      <c r="A268" s="43" t="s">
        <v>107</v>
      </c>
      <c r="B268" s="92">
        <v>10</v>
      </c>
      <c r="C268" s="44" t="s">
        <v>83</v>
      </c>
      <c r="D268" s="92" t="s">
        <v>285</v>
      </c>
      <c r="E268" s="44" t="s">
        <v>106</v>
      </c>
      <c r="F268" s="104">
        <v>4296908</v>
      </c>
    </row>
    <row r="269" spans="1:6" ht="33" customHeight="1">
      <c r="A269" s="99" t="s">
        <v>286</v>
      </c>
      <c r="B269" s="92">
        <v>10</v>
      </c>
      <c r="C269" s="44" t="s">
        <v>83</v>
      </c>
      <c r="D269" s="92" t="s">
        <v>292</v>
      </c>
      <c r="E269" s="44"/>
      <c r="F269" s="104">
        <f>SUM(F270+F271)</f>
        <v>284621</v>
      </c>
    </row>
    <row r="270" spans="1:6" ht="15.75" customHeight="1">
      <c r="A270" s="43" t="s">
        <v>107</v>
      </c>
      <c r="B270" s="92">
        <v>10</v>
      </c>
      <c r="C270" s="44" t="s">
        <v>83</v>
      </c>
      <c r="D270" s="92" t="s">
        <v>292</v>
      </c>
      <c r="E270" s="44" t="s">
        <v>106</v>
      </c>
      <c r="F270" s="104">
        <v>278421</v>
      </c>
    </row>
    <row r="271" spans="1:6" ht="19.5" customHeight="1">
      <c r="A271" s="43" t="s">
        <v>545</v>
      </c>
      <c r="B271" s="92">
        <v>10</v>
      </c>
      <c r="C271" s="44" t="s">
        <v>83</v>
      </c>
      <c r="D271" s="92" t="s">
        <v>292</v>
      </c>
      <c r="E271" s="44" t="s">
        <v>84</v>
      </c>
      <c r="F271" s="104">
        <v>6200</v>
      </c>
    </row>
    <row r="272" spans="1:6" ht="33.75" customHeight="1">
      <c r="A272" s="41" t="s">
        <v>290</v>
      </c>
      <c r="B272" s="92">
        <v>10</v>
      </c>
      <c r="C272" s="44" t="s">
        <v>83</v>
      </c>
      <c r="D272" s="92" t="s">
        <v>293</v>
      </c>
      <c r="E272" s="44"/>
      <c r="F272" s="104">
        <f>SUM(F273+F274)</f>
        <v>1002897</v>
      </c>
    </row>
    <row r="273" spans="1:6" s="2" customFormat="1" ht="16.5" customHeight="1">
      <c r="A273" s="43" t="s">
        <v>107</v>
      </c>
      <c r="B273" s="92">
        <v>10</v>
      </c>
      <c r="C273" s="44" t="s">
        <v>83</v>
      </c>
      <c r="D273" s="92" t="s">
        <v>293</v>
      </c>
      <c r="E273" s="44" t="s">
        <v>106</v>
      </c>
      <c r="F273" s="104">
        <v>987897</v>
      </c>
    </row>
    <row r="274" spans="1:6" s="2" customFormat="1" ht="16.5" customHeight="1">
      <c r="A274" s="43" t="s">
        <v>545</v>
      </c>
      <c r="B274" s="92">
        <v>10</v>
      </c>
      <c r="C274" s="44" t="s">
        <v>83</v>
      </c>
      <c r="D274" s="92" t="s">
        <v>293</v>
      </c>
      <c r="E274" s="44" t="s">
        <v>84</v>
      </c>
      <c r="F274" s="104">
        <v>15000</v>
      </c>
    </row>
    <row r="275" spans="1:6" ht="15.75" customHeight="1">
      <c r="A275" s="100" t="s">
        <v>291</v>
      </c>
      <c r="B275" s="92">
        <v>10</v>
      </c>
      <c r="C275" s="44" t="s">
        <v>83</v>
      </c>
      <c r="D275" s="92" t="s">
        <v>294</v>
      </c>
      <c r="E275" s="44"/>
      <c r="F275" s="104">
        <f>SUM(F276+F277)</f>
        <v>6231970</v>
      </c>
    </row>
    <row r="276" spans="1:6" ht="16.5" customHeight="1">
      <c r="A276" s="43" t="s">
        <v>107</v>
      </c>
      <c r="B276" s="92">
        <v>10</v>
      </c>
      <c r="C276" s="44" t="s">
        <v>83</v>
      </c>
      <c r="D276" s="92" t="s">
        <v>294</v>
      </c>
      <c r="E276" s="44" t="s">
        <v>106</v>
      </c>
      <c r="F276" s="104">
        <v>6108970</v>
      </c>
    </row>
    <row r="277" spans="1:6" ht="17.25" customHeight="1">
      <c r="A277" s="43" t="s">
        <v>545</v>
      </c>
      <c r="B277" s="92">
        <v>10</v>
      </c>
      <c r="C277" s="44" t="s">
        <v>83</v>
      </c>
      <c r="D277" s="92" t="s">
        <v>294</v>
      </c>
      <c r="E277" s="44" t="s">
        <v>84</v>
      </c>
      <c r="F277" s="104">
        <v>123000</v>
      </c>
    </row>
    <row r="278" spans="1:6" ht="17.25" customHeight="1">
      <c r="A278" s="41" t="s">
        <v>295</v>
      </c>
      <c r="B278" s="92">
        <v>10</v>
      </c>
      <c r="C278" s="44" t="s">
        <v>83</v>
      </c>
      <c r="D278" s="92" t="s">
        <v>296</v>
      </c>
      <c r="E278" s="44"/>
      <c r="F278" s="104">
        <f>SUM(F279+F280)</f>
        <v>2800000</v>
      </c>
    </row>
    <row r="279" spans="1:6" ht="17.25" customHeight="1">
      <c r="A279" s="43" t="s">
        <v>107</v>
      </c>
      <c r="B279" s="92">
        <v>10</v>
      </c>
      <c r="C279" s="44" t="s">
        <v>83</v>
      </c>
      <c r="D279" s="92" t="s">
        <v>296</v>
      </c>
      <c r="E279" s="44" t="s">
        <v>106</v>
      </c>
      <c r="F279" s="104">
        <v>2730000</v>
      </c>
    </row>
    <row r="280" spans="1:6" ht="18.75" customHeight="1">
      <c r="A280" s="43" t="s">
        <v>545</v>
      </c>
      <c r="B280" s="92">
        <v>10</v>
      </c>
      <c r="C280" s="44" t="s">
        <v>83</v>
      </c>
      <c r="D280" s="92" t="s">
        <v>296</v>
      </c>
      <c r="E280" s="44" t="s">
        <v>84</v>
      </c>
      <c r="F280" s="104">
        <v>70000</v>
      </c>
    </row>
    <row r="281" spans="1:6" ht="31.5" customHeight="1">
      <c r="A281" s="88" t="s">
        <v>305</v>
      </c>
      <c r="B281" s="92">
        <v>10</v>
      </c>
      <c r="C281" s="44" t="s">
        <v>83</v>
      </c>
      <c r="D281" s="92" t="s">
        <v>551</v>
      </c>
      <c r="E281" s="44"/>
      <c r="F281" s="104">
        <f>SUM(F282)</f>
        <v>14480521</v>
      </c>
    </row>
    <row r="282" spans="1:6" ht="81.75" customHeight="1">
      <c r="A282" s="99" t="s">
        <v>308</v>
      </c>
      <c r="B282" s="92">
        <v>10</v>
      </c>
      <c r="C282" s="44" t="s">
        <v>83</v>
      </c>
      <c r="D282" s="92" t="s">
        <v>57</v>
      </c>
      <c r="E282" s="44"/>
      <c r="F282" s="104">
        <f>SUM(F283)</f>
        <v>14480521</v>
      </c>
    </row>
    <row r="283" spans="1:6" ht="18.75" customHeight="1">
      <c r="A283" s="43" t="s">
        <v>588</v>
      </c>
      <c r="B283" s="92">
        <v>10</v>
      </c>
      <c r="C283" s="44" t="s">
        <v>83</v>
      </c>
      <c r="D283" s="92" t="s">
        <v>307</v>
      </c>
      <c r="E283" s="44"/>
      <c r="F283" s="104">
        <f>SUM(F284+F285)</f>
        <v>14480521</v>
      </c>
    </row>
    <row r="284" spans="1:6" ht="18.75" customHeight="1">
      <c r="A284" s="43" t="s">
        <v>107</v>
      </c>
      <c r="B284" s="92">
        <v>10</v>
      </c>
      <c r="C284" s="44" t="s">
        <v>83</v>
      </c>
      <c r="D284" s="92" t="s">
        <v>307</v>
      </c>
      <c r="E284" s="44" t="s">
        <v>106</v>
      </c>
      <c r="F284" s="104">
        <v>14430521</v>
      </c>
    </row>
    <row r="285" spans="1:7" ht="18.75" customHeight="1">
      <c r="A285" s="43" t="s">
        <v>545</v>
      </c>
      <c r="B285" s="92">
        <v>10</v>
      </c>
      <c r="C285" s="44" t="s">
        <v>83</v>
      </c>
      <c r="D285" s="92" t="s">
        <v>307</v>
      </c>
      <c r="E285" s="44" t="s">
        <v>84</v>
      </c>
      <c r="F285" s="104">
        <v>50000</v>
      </c>
      <c r="G285" t="s">
        <v>442</v>
      </c>
    </row>
    <row r="286" spans="1:6" ht="15.75">
      <c r="A286" s="89" t="s">
        <v>109</v>
      </c>
      <c r="B286" s="90">
        <v>10</v>
      </c>
      <c r="C286" s="69" t="s">
        <v>88</v>
      </c>
      <c r="D286" s="90"/>
      <c r="E286" s="44"/>
      <c r="F286" s="103">
        <f>SUM(F287+F291)</f>
        <v>13528007</v>
      </c>
    </row>
    <row r="287" spans="1:6" s="3" customFormat="1" ht="35.25" customHeight="1">
      <c r="A287" s="98" t="s">
        <v>203</v>
      </c>
      <c r="B287" s="69" t="s">
        <v>51</v>
      </c>
      <c r="C287" s="44" t="s">
        <v>88</v>
      </c>
      <c r="D287" s="90" t="s">
        <v>549</v>
      </c>
      <c r="E287" s="44"/>
      <c r="F287" s="104">
        <f>SUM(F288)</f>
        <v>11610982</v>
      </c>
    </row>
    <row r="288" spans="1:6" ht="48.75" customHeight="1">
      <c r="A288" s="51" t="s">
        <v>639</v>
      </c>
      <c r="B288" s="92">
        <v>10</v>
      </c>
      <c r="C288" s="44" t="s">
        <v>88</v>
      </c>
      <c r="D288" s="92" t="s">
        <v>580</v>
      </c>
      <c r="E288" s="44"/>
      <c r="F288" s="104">
        <f>SUM(F289)</f>
        <v>11610982</v>
      </c>
    </row>
    <row r="289" spans="1:6" ht="36.75" customHeight="1">
      <c r="A289" s="43" t="s">
        <v>301</v>
      </c>
      <c r="B289" s="92">
        <v>10</v>
      </c>
      <c r="C289" s="44" t="s">
        <v>88</v>
      </c>
      <c r="D289" s="92" t="s">
        <v>300</v>
      </c>
      <c r="E289" s="44"/>
      <c r="F289" s="104">
        <f>SUM(F290)</f>
        <v>11610982</v>
      </c>
    </row>
    <row r="290" spans="1:6" ht="15.75" customHeight="1">
      <c r="A290" s="43" t="s">
        <v>107</v>
      </c>
      <c r="B290" s="92">
        <v>10</v>
      </c>
      <c r="C290" s="44" t="s">
        <v>88</v>
      </c>
      <c r="D290" s="92" t="s">
        <v>300</v>
      </c>
      <c r="E290" s="44" t="s">
        <v>106</v>
      </c>
      <c r="F290" s="104">
        <v>11610982</v>
      </c>
    </row>
    <row r="291" spans="1:6" ht="30.75" customHeight="1">
      <c r="A291" s="88" t="s">
        <v>305</v>
      </c>
      <c r="B291" s="44" t="s">
        <v>51</v>
      </c>
      <c r="C291" s="44" t="s">
        <v>88</v>
      </c>
      <c r="D291" s="92" t="s">
        <v>551</v>
      </c>
      <c r="E291" s="44"/>
      <c r="F291" s="104">
        <f>SUM(F292)</f>
        <v>1917025</v>
      </c>
    </row>
    <row r="292" spans="1:6" ht="47.25" customHeight="1">
      <c r="A292" s="122" t="s">
        <v>673</v>
      </c>
      <c r="B292" s="92">
        <v>10</v>
      </c>
      <c r="C292" s="44" t="s">
        <v>88</v>
      </c>
      <c r="D292" s="92" t="s">
        <v>303</v>
      </c>
      <c r="E292" s="44"/>
      <c r="F292" s="104">
        <f>SUM(F293)</f>
        <v>1917025</v>
      </c>
    </row>
    <row r="293" spans="1:6" ht="20.25" customHeight="1">
      <c r="A293" s="99" t="s">
        <v>68</v>
      </c>
      <c r="B293" s="92">
        <v>10</v>
      </c>
      <c r="C293" s="44" t="s">
        <v>88</v>
      </c>
      <c r="D293" s="92" t="s">
        <v>302</v>
      </c>
      <c r="E293" s="44"/>
      <c r="F293" s="104">
        <f>SUM(F294)</f>
        <v>1917025</v>
      </c>
    </row>
    <row r="294" spans="1:6" ht="21" customHeight="1">
      <c r="A294" s="43" t="s">
        <v>107</v>
      </c>
      <c r="B294" s="92">
        <v>10</v>
      </c>
      <c r="C294" s="44" t="s">
        <v>88</v>
      </c>
      <c r="D294" s="92" t="s">
        <v>304</v>
      </c>
      <c r="E294" s="44" t="s">
        <v>106</v>
      </c>
      <c r="F294" s="104">
        <v>1917025</v>
      </c>
    </row>
    <row r="295" spans="1:6" ht="21" customHeight="1">
      <c r="A295" s="93" t="s">
        <v>460</v>
      </c>
      <c r="B295" s="90">
        <v>11</v>
      </c>
      <c r="C295" s="69" t="s">
        <v>459</v>
      </c>
      <c r="D295" s="90"/>
      <c r="E295" s="69"/>
      <c r="F295" s="103">
        <f>SUM(F296)</f>
        <v>163000</v>
      </c>
    </row>
    <row r="296" spans="1:6" ht="16.5" customHeight="1">
      <c r="A296" s="89" t="s">
        <v>110</v>
      </c>
      <c r="B296" s="90">
        <v>11</v>
      </c>
      <c r="C296" s="69" t="s">
        <v>80</v>
      </c>
      <c r="D296" s="90"/>
      <c r="E296" s="44"/>
      <c r="F296" s="103">
        <f>SUM(F297)</f>
        <v>163000</v>
      </c>
    </row>
    <row r="297" spans="1:6" ht="50.25" customHeight="1">
      <c r="A297" s="101" t="s">
        <v>314</v>
      </c>
      <c r="B297" s="44" t="s">
        <v>111</v>
      </c>
      <c r="C297" s="44" t="s">
        <v>80</v>
      </c>
      <c r="D297" s="92" t="s">
        <v>578</v>
      </c>
      <c r="E297" s="44"/>
      <c r="F297" s="104">
        <f>SUM(F298)</f>
        <v>163000</v>
      </c>
    </row>
    <row r="298" spans="1:6" ht="66" customHeight="1">
      <c r="A298" s="157" t="s">
        <v>313</v>
      </c>
      <c r="B298" s="44" t="s">
        <v>111</v>
      </c>
      <c r="C298" s="44" t="s">
        <v>80</v>
      </c>
      <c r="D298" s="92" t="s">
        <v>311</v>
      </c>
      <c r="E298" s="44"/>
      <c r="F298" s="104">
        <f>SUM(F299)</f>
        <v>163000</v>
      </c>
    </row>
    <row r="299" spans="1:6" ht="51" customHeight="1">
      <c r="A299" s="43" t="s">
        <v>11</v>
      </c>
      <c r="B299" s="44" t="s">
        <v>111</v>
      </c>
      <c r="C299" s="44" t="s">
        <v>80</v>
      </c>
      <c r="D299" s="92" t="s">
        <v>312</v>
      </c>
      <c r="E299" s="44"/>
      <c r="F299" s="104">
        <f>SUM(F300)</f>
        <v>163000</v>
      </c>
    </row>
    <row r="300" spans="1:6" ht="24" customHeight="1">
      <c r="A300" s="43" t="s">
        <v>545</v>
      </c>
      <c r="B300" s="44" t="s">
        <v>111</v>
      </c>
      <c r="C300" s="44" t="s">
        <v>80</v>
      </c>
      <c r="D300" s="92" t="s">
        <v>312</v>
      </c>
      <c r="E300" s="44" t="s">
        <v>84</v>
      </c>
      <c r="F300" s="104">
        <v>163000</v>
      </c>
    </row>
    <row r="301" spans="1:6" ht="20.25" customHeight="1">
      <c r="A301" s="93" t="s">
        <v>546</v>
      </c>
      <c r="B301" s="69" t="s">
        <v>112</v>
      </c>
      <c r="C301" s="69"/>
      <c r="D301" s="69"/>
      <c r="E301" s="44"/>
      <c r="F301" s="103">
        <f>SUM(F302)</f>
        <v>705922.3</v>
      </c>
    </row>
    <row r="302" spans="1:6" ht="15.75">
      <c r="A302" s="43" t="s">
        <v>547</v>
      </c>
      <c r="B302" s="44" t="s">
        <v>112</v>
      </c>
      <c r="C302" s="44" t="s">
        <v>78</v>
      </c>
      <c r="D302" s="44"/>
      <c r="E302" s="44"/>
      <c r="F302" s="104">
        <f>SUM(F303)</f>
        <v>705922.3</v>
      </c>
    </row>
    <row r="303" spans="1:6" ht="38.25" customHeight="1">
      <c r="A303" s="41" t="s">
        <v>264</v>
      </c>
      <c r="B303" s="44" t="s">
        <v>112</v>
      </c>
      <c r="C303" s="44" t="s">
        <v>78</v>
      </c>
      <c r="D303" s="44" t="s">
        <v>558</v>
      </c>
      <c r="E303" s="44"/>
      <c r="F303" s="104">
        <f>SUM(F304)</f>
        <v>705922.3</v>
      </c>
    </row>
    <row r="304" spans="1:6" ht="31.5" customHeight="1">
      <c r="A304" s="43" t="s">
        <v>271</v>
      </c>
      <c r="B304" s="44" t="s">
        <v>112</v>
      </c>
      <c r="C304" s="44" t="s">
        <v>78</v>
      </c>
      <c r="D304" s="44" t="s">
        <v>60</v>
      </c>
      <c r="E304" s="44"/>
      <c r="F304" s="104">
        <f>SUM(F305)</f>
        <v>705922.3</v>
      </c>
    </row>
    <row r="305" spans="1:6" ht="15.75">
      <c r="A305" s="43" t="s">
        <v>270</v>
      </c>
      <c r="B305" s="44" t="s">
        <v>112</v>
      </c>
      <c r="C305" s="44" t="s">
        <v>78</v>
      </c>
      <c r="D305" s="44" t="s">
        <v>269</v>
      </c>
      <c r="E305" s="44"/>
      <c r="F305" s="104">
        <f>SUM(F306)</f>
        <v>705922.3</v>
      </c>
    </row>
    <row r="306" spans="1:6" ht="15.75">
      <c r="A306" s="94" t="s">
        <v>579</v>
      </c>
      <c r="B306" s="44" t="s">
        <v>112</v>
      </c>
      <c r="C306" s="44" t="s">
        <v>78</v>
      </c>
      <c r="D306" s="44" t="s">
        <v>269</v>
      </c>
      <c r="E306" s="44" t="s">
        <v>548</v>
      </c>
      <c r="F306" s="104">
        <v>705922.3</v>
      </c>
    </row>
    <row r="307" spans="1:6" ht="39" customHeight="1">
      <c r="A307" s="89" t="s">
        <v>113</v>
      </c>
      <c r="B307" s="90">
        <v>14</v>
      </c>
      <c r="C307" s="90"/>
      <c r="D307" s="90"/>
      <c r="E307" s="44"/>
      <c r="F307" s="103">
        <f>SUM(F308+F313)</f>
        <v>9843194</v>
      </c>
    </row>
    <row r="308" spans="1:6" ht="36.75" customHeight="1">
      <c r="A308" s="89" t="s">
        <v>114</v>
      </c>
      <c r="B308" s="90">
        <v>14</v>
      </c>
      <c r="C308" s="69" t="s">
        <v>78</v>
      </c>
      <c r="D308" s="90"/>
      <c r="E308" s="44"/>
      <c r="F308" s="103">
        <f>SUM(F309)</f>
        <v>9448494</v>
      </c>
    </row>
    <row r="309" spans="1:6" ht="36" customHeight="1">
      <c r="A309" s="41" t="s">
        <v>264</v>
      </c>
      <c r="B309" s="92">
        <v>14</v>
      </c>
      <c r="C309" s="44" t="s">
        <v>78</v>
      </c>
      <c r="D309" s="92" t="s">
        <v>558</v>
      </c>
      <c r="E309" s="44"/>
      <c r="F309" s="104">
        <f>SUM(F310)</f>
        <v>9448494</v>
      </c>
    </row>
    <row r="310" spans="1:6" ht="48" customHeight="1">
      <c r="A310" s="41" t="s">
        <v>266</v>
      </c>
      <c r="B310" s="92">
        <v>14</v>
      </c>
      <c r="C310" s="44" t="s">
        <v>78</v>
      </c>
      <c r="D310" s="92" t="s">
        <v>265</v>
      </c>
      <c r="E310" s="44"/>
      <c r="F310" s="104">
        <f>SUM(F311)</f>
        <v>9448494</v>
      </c>
    </row>
    <row r="311" spans="1:6" ht="33.75" customHeight="1">
      <c r="A311" s="97" t="s">
        <v>267</v>
      </c>
      <c r="B311" s="92">
        <v>14</v>
      </c>
      <c r="C311" s="44" t="s">
        <v>78</v>
      </c>
      <c r="D311" s="92" t="s">
        <v>268</v>
      </c>
      <c r="E311" s="44"/>
      <c r="F311" s="104">
        <f>SUM(F312)</f>
        <v>9448494</v>
      </c>
    </row>
    <row r="312" spans="1:6" ht="21.75" customHeight="1">
      <c r="A312" s="97" t="s">
        <v>89</v>
      </c>
      <c r="B312" s="92">
        <v>14</v>
      </c>
      <c r="C312" s="44" t="s">
        <v>78</v>
      </c>
      <c r="D312" s="92" t="s">
        <v>268</v>
      </c>
      <c r="E312" s="44" t="s">
        <v>464</v>
      </c>
      <c r="F312" s="104">
        <v>9448494</v>
      </c>
    </row>
    <row r="313" spans="1:6" ht="18" customHeight="1">
      <c r="A313" s="154" t="s">
        <v>595</v>
      </c>
      <c r="B313" s="92">
        <v>14</v>
      </c>
      <c r="C313" s="44" t="s">
        <v>83</v>
      </c>
      <c r="D313" s="92"/>
      <c r="E313" s="44"/>
      <c r="F313" s="104">
        <f>SUM(F314)</f>
        <v>394700</v>
      </c>
    </row>
    <row r="314" spans="1:6" ht="16.5" customHeight="1">
      <c r="A314" s="154" t="s">
        <v>91</v>
      </c>
      <c r="B314" s="92">
        <v>14</v>
      </c>
      <c r="C314" s="44" t="s">
        <v>83</v>
      </c>
      <c r="D314" s="92" t="s">
        <v>221</v>
      </c>
      <c r="E314" s="44"/>
      <c r="F314" s="104">
        <f>SUM(F315)</f>
        <v>394700</v>
      </c>
    </row>
    <row r="315" spans="1:6" ht="24" customHeight="1">
      <c r="A315" s="97" t="s">
        <v>601</v>
      </c>
      <c r="B315" s="92">
        <v>14</v>
      </c>
      <c r="C315" s="44" t="s">
        <v>83</v>
      </c>
      <c r="D315" s="92" t="s">
        <v>222</v>
      </c>
      <c r="E315" s="44"/>
      <c r="F315" s="104">
        <f>SUM(F316)</f>
        <v>394700</v>
      </c>
    </row>
    <row r="316" spans="1:6" ht="51" customHeight="1">
      <c r="A316" s="97" t="s">
        <v>600</v>
      </c>
      <c r="B316" s="92">
        <v>14</v>
      </c>
      <c r="C316" s="44" t="s">
        <v>83</v>
      </c>
      <c r="D316" s="92" t="s">
        <v>602</v>
      </c>
      <c r="E316" s="44"/>
      <c r="F316" s="104">
        <f>SUM(F317)</f>
        <v>394700</v>
      </c>
    </row>
    <row r="317" spans="1:6" ht="16.5" customHeight="1">
      <c r="A317" s="97" t="s">
        <v>89</v>
      </c>
      <c r="B317" s="153">
        <v>14</v>
      </c>
      <c r="C317" s="44" t="s">
        <v>83</v>
      </c>
      <c r="D317" s="151" t="s">
        <v>602</v>
      </c>
      <c r="E317" s="153">
        <v>500</v>
      </c>
      <c r="F317" s="172">
        <v>394700</v>
      </c>
    </row>
    <row r="318" spans="1:6" ht="1.5" customHeight="1">
      <c r="A318" s="41"/>
      <c r="B318" s="92"/>
      <c r="C318" s="44"/>
      <c r="D318" s="92"/>
      <c r="E318" s="44"/>
      <c r="F318" s="33"/>
    </row>
    <row r="319" spans="1:6" ht="21" customHeight="1">
      <c r="A319" s="147"/>
      <c r="B319" s="148"/>
      <c r="C319" s="149"/>
      <c r="D319" s="148"/>
      <c r="E319" s="149"/>
      <c r="F319" s="150"/>
    </row>
  </sheetData>
  <sheetProtection/>
  <mergeCells count="4">
    <mergeCell ref="A9:E9"/>
    <mergeCell ref="A10:E10"/>
    <mergeCell ref="A11:E11"/>
    <mergeCell ref="B1:F8"/>
  </mergeCells>
  <printOptions/>
  <pageMargins left="0.3937007874015748" right="0.1968503937007874" top="0.35433070866141736" bottom="0.1968503937007874" header="0.31496062992125984" footer="0.31496062992125984"/>
  <pageSetup blackAndWhite="1"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BreakPreview" zoomScale="75" zoomScaleNormal="84" zoomScaleSheetLayoutView="75" zoomScalePageLayoutView="84" workbookViewId="0" topLeftCell="A41">
      <selection activeCell="A45" sqref="A45"/>
    </sheetView>
  </sheetViews>
  <sheetFormatPr defaultColWidth="9.140625" defaultRowHeight="15"/>
  <cols>
    <col min="1" max="1" width="91.57421875" style="0" customWidth="1"/>
    <col min="2" max="2" width="10.00390625" style="0" customWidth="1"/>
    <col min="3" max="3" width="16.00390625" style="0" customWidth="1"/>
  </cols>
  <sheetData>
    <row r="1" spans="1:3" ht="15" customHeight="1">
      <c r="A1" s="185" t="s">
        <v>681</v>
      </c>
      <c r="B1" s="48"/>
      <c r="C1" s="48"/>
    </row>
    <row r="2" spans="1:3" ht="15">
      <c r="A2" s="186"/>
      <c r="B2" s="48"/>
      <c r="C2" s="48"/>
    </row>
    <row r="3" spans="1:3" ht="15" customHeight="1">
      <c r="A3" s="186"/>
      <c r="B3" s="48"/>
      <c r="C3" s="48"/>
    </row>
    <row r="4" spans="1:3" ht="15">
      <c r="A4" s="186"/>
      <c r="B4" s="48"/>
      <c r="C4" s="48"/>
    </row>
    <row r="5" spans="1:3" ht="7.5" customHeight="1">
      <c r="A5" s="186"/>
      <c r="B5" s="48"/>
      <c r="C5" s="48"/>
    </row>
    <row r="6" spans="1:3" ht="45.75" customHeight="1">
      <c r="A6" s="186"/>
      <c r="B6" s="48"/>
      <c r="C6" s="48"/>
    </row>
    <row r="7" spans="1:3" ht="18" customHeight="1">
      <c r="A7" s="182" t="s">
        <v>447</v>
      </c>
      <c r="B7" s="48"/>
      <c r="C7" s="48"/>
    </row>
    <row r="8" spans="1:3" ht="3.75" customHeight="1" hidden="1">
      <c r="A8" s="182"/>
      <c r="B8" s="48"/>
      <c r="C8" s="48"/>
    </row>
    <row r="9" spans="1:3" ht="3.75" customHeight="1">
      <c r="A9" s="182"/>
      <c r="B9" s="47"/>
      <c r="C9" s="47"/>
    </row>
    <row r="10" spans="1:3" ht="6" customHeight="1">
      <c r="A10" s="47"/>
      <c r="B10" s="47"/>
      <c r="C10" s="47"/>
    </row>
    <row r="11" spans="1:2" ht="13.5" customHeight="1">
      <c r="A11" s="183" t="s">
        <v>438</v>
      </c>
      <c r="B11" s="184"/>
    </row>
    <row r="12" ht="13.5" customHeight="1">
      <c r="B12" s="10"/>
    </row>
    <row r="13" spans="1:3" ht="32.25" customHeight="1">
      <c r="A13" s="7" t="s">
        <v>69</v>
      </c>
      <c r="B13" s="7" t="s">
        <v>72</v>
      </c>
      <c r="C13" s="35" t="s">
        <v>448</v>
      </c>
    </row>
    <row r="14" spans="1:3" ht="15.75">
      <c r="A14" s="38" t="s">
        <v>476</v>
      </c>
      <c r="B14" s="6"/>
      <c r="C14" s="50"/>
    </row>
    <row r="15" spans="1:3" ht="19.5" customHeight="1">
      <c r="A15" s="38" t="s">
        <v>581</v>
      </c>
      <c r="B15" s="32"/>
      <c r="C15" s="50">
        <f>SUM(C16+C20+C24+C28+C30+C35+C39+C41+C43+C45+C47+C49+C52+C56+C54)</f>
        <v>330857896.51000005</v>
      </c>
    </row>
    <row r="16" spans="1:3" s="4" customFormat="1" ht="28.5" customHeight="1">
      <c r="A16" s="88" t="s">
        <v>298</v>
      </c>
      <c r="B16" s="31" t="s">
        <v>564</v>
      </c>
      <c r="C16" s="50">
        <f>SUM(C17:C19)</f>
        <v>11678220</v>
      </c>
    </row>
    <row r="17" spans="1:3" s="4" customFormat="1" ht="33.75" customHeight="1">
      <c r="A17" s="43" t="s">
        <v>323</v>
      </c>
      <c r="B17" s="8" t="s">
        <v>565</v>
      </c>
      <c r="C17" s="49">
        <f>SUM('прил 9'!F243+'прил 9'!F262)</f>
        <v>2109939</v>
      </c>
    </row>
    <row r="18" spans="1:3" s="4" customFormat="1" ht="39" customHeight="1">
      <c r="A18" s="41" t="s">
        <v>320</v>
      </c>
      <c r="B18" s="8" t="s">
        <v>567</v>
      </c>
      <c r="C18" s="5">
        <f>SUM('прил 9'!F231+'прил 9'!F253)</f>
        <v>4446500</v>
      </c>
    </row>
    <row r="19" spans="1:3" s="4" customFormat="1" ht="33" customHeight="1">
      <c r="A19" s="43" t="s">
        <v>321</v>
      </c>
      <c r="B19" s="8" t="s">
        <v>568</v>
      </c>
      <c r="C19" s="5">
        <f>SUM('прил 9'!F236)</f>
        <v>5121781</v>
      </c>
    </row>
    <row r="20" spans="1:3" s="4" customFormat="1" ht="36" customHeight="1">
      <c r="A20" s="59" t="s">
        <v>439</v>
      </c>
      <c r="B20" s="31" t="s">
        <v>549</v>
      </c>
      <c r="C20" s="29">
        <f>SUM(C21:C23)</f>
        <v>28755778</v>
      </c>
    </row>
    <row r="21" spans="1:3" s="4" customFormat="1" ht="45.75" customHeight="1">
      <c r="A21" s="73" t="s">
        <v>204</v>
      </c>
      <c r="B21" s="8" t="s">
        <v>573</v>
      </c>
      <c r="C21" s="5">
        <f>SUM('прил 9'!F30+'прил 9'!F82)</f>
        <v>1502400</v>
      </c>
    </row>
    <row r="22" spans="1:3" s="4" customFormat="1" ht="48.75" customHeight="1">
      <c r="A22" s="43" t="s">
        <v>283</v>
      </c>
      <c r="B22" s="8" t="s">
        <v>576</v>
      </c>
      <c r="C22" s="5">
        <f>SUM('прил 9'!F257+'прил 9'!F266)</f>
        <v>14931396</v>
      </c>
    </row>
    <row r="23" spans="1:3" s="4" customFormat="1" ht="51.75" customHeight="1">
      <c r="A23" s="51" t="s">
        <v>639</v>
      </c>
      <c r="B23" s="8" t="s">
        <v>580</v>
      </c>
      <c r="C23" s="5">
        <f>SUM('прил 9'!F34+'прил 9'!F288)</f>
        <v>12321982</v>
      </c>
    </row>
    <row r="24" spans="1:3" ht="35.25" customHeight="1">
      <c r="A24" s="93" t="s">
        <v>325</v>
      </c>
      <c r="B24" s="56" t="s">
        <v>551</v>
      </c>
      <c r="C24" s="68">
        <f>SUM(C25:C27)</f>
        <v>269854976.21000004</v>
      </c>
    </row>
    <row r="25" spans="1:3" ht="63" customHeight="1">
      <c r="A25" s="99" t="s">
        <v>440</v>
      </c>
      <c r="B25" s="54" t="s">
        <v>57</v>
      </c>
      <c r="C25" s="71">
        <f>SUM('прил 9'!F219+'прил 9'!F282)</f>
        <v>20987158</v>
      </c>
    </row>
    <row r="26" spans="1:3" ht="32.25" customHeight="1">
      <c r="A26" s="43" t="s">
        <v>335</v>
      </c>
      <c r="B26" s="54" t="s">
        <v>303</v>
      </c>
      <c r="C26" s="71">
        <f>SUM('прил 9'!F169+'прил 9'!F185+'прил 9'!F292)</f>
        <v>231940531.21</v>
      </c>
    </row>
    <row r="27" spans="1:3" s="4" customFormat="1" ht="33" customHeight="1">
      <c r="A27" s="43" t="s">
        <v>340</v>
      </c>
      <c r="B27" s="70" t="s">
        <v>339</v>
      </c>
      <c r="C27" s="71">
        <f>SUM('прил 9'!F200)</f>
        <v>16927287</v>
      </c>
    </row>
    <row r="28" spans="1:3" s="4" customFormat="1" ht="44.25" customHeight="1">
      <c r="A28" s="74" t="s">
        <v>252</v>
      </c>
      <c r="B28" s="57" t="s">
        <v>249</v>
      </c>
      <c r="C28" s="29">
        <f>SUM(C29)</f>
        <v>453000</v>
      </c>
    </row>
    <row r="29" spans="1:3" s="4" customFormat="1" ht="51.75" customHeight="1">
      <c r="A29" s="55" t="s">
        <v>253</v>
      </c>
      <c r="B29" s="57" t="s">
        <v>250</v>
      </c>
      <c r="C29" s="29">
        <f>SUM('прил 9'!F129)</f>
        <v>453000</v>
      </c>
    </row>
    <row r="30" spans="1:3" s="4" customFormat="1" ht="45.75" customHeight="1">
      <c r="A30" s="72" t="s">
        <v>255</v>
      </c>
      <c r="B30" s="57" t="s">
        <v>552</v>
      </c>
      <c r="C30" s="29">
        <f>SUM(C31)</f>
        <v>20000</v>
      </c>
    </row>
    <row r="31" spans="1:3" ht="33" customHeight="1">
      <c r="A31" s="94" t="s">
        <v>256</v>
      </c>
      <c r="B31" s="6" t="s">
        <v>58</v>
      </c>
      <c r="C31" s="71">
        <f>SUM('прил 9'!F180)</f>
        <v>20000</v>
      </c>
    </row>
    <row r="32" spans="1:3" ht="31.5" customHeight="1" hidden="1">
      <c r="A32" s="9"/>
      <c r="B32" s="6" t="s">
        <v>465</v>
      </c>
      <c r="C32" s="5"/>
    </row>
    <row r="33" spans="1:3" ht="15.75" customHeight="1" hidden="1">
      <c r="A33" s="9"/>
      <c r="B33" s="6" t="s">
        <v>465</v>
      </c>
      <c r="C33" s="5"/>
    </row>
    <row r="34" spans="1:3" ht="15" customHeight="1" hidden="1">
      <c r="A34" s="9"/>
      <c r="B34" s="6" t="s">
        <v>465</v>
      </c>
      <c r="C34" s="5"/>
    </row>
    <row r="35" spans="1:3" ht="51" customHeight="1">
      <c r="A35" s="102" t="s">
        <v>314</v>
      </c>
      <c r="B35" s="32" t="s">
        <v>578</v>
      </c>
      <c r="C35" s="29">
        <f>SUM(C36:C38)</f>
        <v>1099000</v>
      </c>
    </row>
    <row r="36" spans="1:3" ht="67.5" customHeight="1">
      <c r="A36" s="105" t="s">
        <v>309</v>
      </c>
      <c r="B36" s="54" t="s">
        <v>310</v>
      </c>
      <c r="C36" s="33">
        <v>80000</v>
      </c>
    </row>
    <row r="37" spans="1:3" ht="64.5" customHeight="1">
      <c r="A37" s="107" t="s">
        <v>313</v>
      </c>
      <c r="B37" s="54" t="s">
        <v>311</v>
      </c>
      <c r="C37" s="71">
        <f>SUM('прил 9'!F298)</f>
        <v>163000</v>
      </c>
    </row>
    <row r="38" spans="1:3" ht="50.25" customHeight="1">
      <c r="A38" s="107" t="s">
        <v>317</v>
      </c>
      <c r="B38" s="54" t="s">
        <v>316</v>
      </c>
      <c r="C38" s="71">
        <f>SUM('прил 9'!F214)</f>
        <v>856000</v>
      </c>
    </row>
    <row r="39" spans="1:3" ht="31.5" customHeight="1">
      <c r="A39" s="79" t="s">
        <v>218</v>
      </c>
      <c r="B39" s="32" t="s">
        <v>569</v>
      </c>
      <c r="C39" s="29">
        <f>SUM(C40)</f>
        <v>168500</v>
      </c>
    </row>
    <row r="40" spans="1:3" ht="45.75" customHeight="1">
      <c r="A40" s="81" t="s">
        <v>219</v>
      </c>
      <c r="B40" s="6" t="s">
        <v>570</v>
      </c>
      <c r="C40" s="5">
        <f>SUM('прил 9'!F86)</f>
        <v>168500</v>
      </c>
    </row>
    <row r="41" spans="1:3" s="4" customFormat="1" ht="28.5" customHeight="1">
      <c r="A41" s="74" t="s">
        <v>199</v>
      </c>
      <c r="B41" s="57" t="s">
        <v>563</v>
      </c>
      <c r="C41" s="68">
        <f>SUM(C42)</f>
        <v>198528</v>
      </c>
    </row>
    <row r="42" spans="1:3" s="4" customFormat="1" ht="48" customHeight="1">
      <c r="A42" s="157" t="s">
        <v>646</v>
      </c>
      <c r="B42" s="70" t="s">
        <v>200</v>
      </c>
      <c r="C42" s="71">
        <f>SUM('прил 9'!F39)</f>
        <v>198528</v>
      </c>
    </row>
    <row r="43" spans="1:3" s="4" customFormat="1" ht="47.25" customHeight="1">
      <c r="A43" s="74" t="s">
        <v>241</v>
      </c>
      <c r="B43" s="57" t="s">
        <v>242</v>
      </c>
      <c r="C43" s="29">
        <f>SUM(C44:C44)</f>
        <v>4313178</v>
      </c>
    </row>
    <row r="44" spans="1:3" s="4" customFormat="1" ht="45.75" customHeight="1">
      <c r="A44" s="122" t="s">
        <v>647</v>
      </c>
      <c r="B44" s="70" t="s">
        <v>279</v>
      </c>
      <c r="C44" s="71">
        <f>SUM('прил 9'!F133+'прил 9'!F122)</f>
        <v>4313178</v>
      </c>
    </row>
    <row r="45" spans="1:3" s="4" customFormat="1" ht="33" customHeight="1">
      <c r="A45" s="155" t="s">
        <v>648</v>
      </c>
      <c r="B45" s="36" t="s">
        <v>554</v>
      </c>
      <c r="C45" s="29">
        <f>SUM(C46)</f>
        <v>317100</v>
      </c>
    </row>
    <row r="46" spans="1:3" s="4" customFormat="1" ht="48" customHeight="1">
      <c r="A46" s="157" t="s">
        <v>649</v>
      </c>
      <c r="B46" s="36" t="s">
        <v>59</v>
      </c>
      <c r="C46" s="29">
        <f>SUM('прил 9'!F44+'прил 9'!F115)</f>
        <v>317100</v>
      </c>
    </row>
    <row r="47" spans="1:3" s="4" customFormat="1" ht="50.25" customHeight="1">
      <c r="A47" s="155" t="s">
        <v>632</v>
      </c>
      <c r="B47" s="36" t="s">
        <v>553</v>
      </c>
      <c r="C47" s="29">
        <f>SUM(C48)</f>
        <v>1118500</v>
      </c>
    </row>
    <row r="48" spans="1:3" s="4" customFormat="1" ht="69.75" customHeight="1">
      <c r="A48" s="84" t="s">
        <v>238</v>
      </c>
      <c r="B48" s="70" t="s">
        <v>239</v>
      </c>
      <c r="C48" s="5">
        <f>SUM('прил 9'!F109)</f>
        <v>1118500</v>
      </c>
    </row>
    <row r="49" spans="1:3" s="4" customFormat="1" ht="36.75" customHeight="1">
      <c r="A49" s="89" t="s">
        <v>264</v>
      </c>
      <c r="B49" s="57" t="s">
        <v>558</v>
      </c>
      <c r="C49" s="68">
        <f>SUM(C50:C51)</f>
        <v>10154416.3</v>
      </c>
    </row>
    <row r="50" spans="1:3" ht="37.5" customHeight="1">
      <c r="A50" s="43" t="s">
        <v>271</v>
      </c>
      <c r="B50" s="54" t="s">
        <v>60</v>
      </c>
      <c r="C50" s="5">
        <f>SUM('прил 9'!F304)</f>
        <v>705922.3</v>
      </c>
    </row>
    <row r="51" spans="1:3" ht="46.5" customHeight="1">
      <c r="A51" s="41" t="s">
        <v>266</v>
      </c>
      <c r="B51" s="54" t="s">
        <v>265</v>
      </c>
      <c r="C51" s="5">
        <f>SUM('прил 9'!F310)</f>
        <v>9448494</v>
      </c>
    </row>
    <row r="52" spans="1:3" ht="17.25" customHeight="1">
      <c r="A52" s="72" t="s">
        <v>260</v>
      </c>
      <c r="B52" s="36" t="s">
        <v>562</v>
      </c>
      <c r="C52" s="68">
        <f>SUM(C53)</f>
        <v>20000</v>
      </c>
    </row>
    <row r="53" spans="1:3" ht="37.5" customHeight="1">
      <c r="A53" s="55" t="s">
        <v>261</v>
      </c>
      <c r="B53" s="70" t="s">
        <v>41</v>
      </c>
      <c r="C53" s="5">
        <f>SUM('прил 9'!F137)</f>
        <v>20000</v>
      </c>
    </row>
    <row r="54" spans="1:3" ht="37.5" customHeight="1">
      <c r="A54" s="155" t="s">
        <v>615</v>
      </c>
      <c r="B54" s="57" t="s">
        <v>616</v>
      </c>
      <c r="C54" s="91">
        <f>SUM(C55)</f>
        <v>2339700</v>
      </c>
    </row>
    <row r="55" spans="1:3" ht="52.5" customHeight="1">
      <c r="A55" s="55" t="s">
        <v>617</v>
      </c>
      <c r="B55" s="70" t="s">
        <v>633</v>
      </c>
      <c r="C55" s="33">
        <f>SUM('прил 9'!F143+'прил 9'!F148+'прил 9'!F155)</f>
        <v>2339700</v>
      </c>
    </row>
    <row r="56" spans="1:3" ht="31.5">
      <c r="A56" s="79" t="s">
        <v>185</v>
      </c>
      <c r="B56" s="36" t="s">
        <v>8</v>
      </c>
      <c r="C56" s="29">
        <f>SUM(C57:C58)</f>
        <v>367000</v>
      </c>
    </row>
    <row r="57" spans="1:3" ht="48.75" customHeight="1">
      <c r="A57" s="73" t="s">
        <v>193</v>
      </c>
      <c r="B57" s="36" t="s">
        <v>61</v>
      </c>
      <c r="C57" s="29">
        <f>SUM('прил 9'!F48)</f>
        <v>130000</v>
      </c>
    </row>
    <row r="58" spans="1:3" ht="48.75" customHeight="1">
      <c r="A58" s="73" t="s">
        <v>186</v>
      </c>
      <c r="B58" s="57" t="s">
        <v>187</v>
      </c>
      <c r="C58" s="29">
        <v>237000</v>
      </c>
    </row>
  </sheetData>
  <sheetProtection/>
  <mergeCells count="3">
    <mergeCell ref="A11:B11"/>
    <mergeCell ref="A1:A6"/>
    <mergeCell ref="A7:A9"/>
  </mergeCells>
  <printOptions/>
  <pageMargins left="0.7086614173228347" right="0.5118110236220472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60" zoomScalePageLayoutView="0" workbookViewId="0" topLeftCell="A10">
      <selection activeCell="C13" sqref="C13"/>
    </sheetView>
  </sheetViews>
  <sheetFormatPr defaultColWidth="9.140625" defaultRowHeight="15"/>
  <cols>
    <col min="1" max="1" width="10.8515625" style="0" customWidth="1"/>
    <col min="2" max="2" width="27.8515625" style="0" customWidth="1"/>
    <col min="3" max="3" width="79.57421875" style="0" customWidth="1"/>
  </cols>
  <sheetData>
    <row r="1" spans="2:6" ht="15" customHeight="1">
      <c r="B1" s="179" t="s">
        <v>676</v>
      </c>
      <c r="C1" s="179"/>
      <c r="D1" s="110"/>
      <c r="E1" s="110"/>
      <c r="F1" s="110"/>
    </row>
    <row r="2" spans="2:6" ht="63.75" customHeight="1">
      <c r="B2" s="179"/>
      <c r="C2" s="179"/>
      <c r="D2" s="110"/>
      <c r="E2" s="110"/>
      <c r="F2" s="110"/>
    </row>
    <row r="3" spans="2:6" ht="15">
      <c r="B3" s="110"/>
      <c r="C3" s="110"/>
      <c r="D3" s="110"/>
      <c r="E3" s="110"/>
      <c r="F3" s="110"/>
    </row>
    <row r="4" spans="3:4" ht="15">
      <c r="C4" s="96"/>
      <c r="D4" s="96"/>
    </row>
    <row r="5" spans="1:3" ht="15.75">
      <c r="A5" s="111"/>
      <c r="B5" s="182" t="s">
        <v>342</v>
      </c>
      <c r="C5" s="182"/>
    </row>
    <row r="6" spans="1:3" ht="15.75">
      <c r="A6" s="111"/>
      <c r="B6" s="187" t="s">
        <v>343</v>
      </c>
      <c r="C6" s="187"/>
    </row>
    <row r="7" spans="1:3" ht="53.25" customHeight="1">
      <c r="A7" s="112" t="s">
        <v>344</v>
      </c>
      <c r="B7" s="35" t="s">
        <v>345</v>
      </c>
      <c r="C7" s="113" t="s">
        <v>346</v>
      </c>
    </row>
    <row r="8" spans="1:3" ht="15">
      <c r="A8" s="114" t="s">
        <v>347</v>
      </c>
      <c r="B8" s="115"/>
      <c r="C8" s="116" t="s">
        <v>348</v>
      </c>
    </row>
    <row r="9" spans="1:3" ht="30.75" customHeight="1">
      <c r="A9" s="117" t="s">
        <v>347</v>
      </c>
      <c r="B9" s="118" t="s">
        <v>349</v>
      </c>
      <c r="C9" s="119" t="s">
        <v>350</v>
      </c>
    </row>
    <row r="10" spans="1:3" ht="45">
      <c r="A10" s="117" t="s">
        <v>347</v>
      </c>
      <c r="B10" s="118" t="s">
        <v>351</v>
      </c>
      <c r="C10" s="119" t="s">
        <v>352</v>
      </c>
    </row>
    <row r="11" spans="1:3" ht="30">
      <c r="A11" s="117" t="s">
        <v>347</v>
      </c>
      <c r="B11" s="118" t="s">
        <v>353</v>
      </c>
      <c r="C11" s="119" t="s">
        <v>354</v>
      </c>
    </row>
    <row r="12" spans="1:3" ht="60">
      <c r="A12" s="117" t="s">
        <v>347</v>
      </c>
      <c r="B12" s="118" t="s">
        <v>467</v>
      </c>
      <c r="C12" s="119" t="s">
        <v>117</v>
      </c>
    </row>
    <row r="13" spans="1:3" ht="60">
      <c r="A13" s="117" t="s">
        <v>347</v>
      </c>
      <c r="B13" s="118" t="s">
        <v>669</v>
      </c>
      <c r="C13" s="119" t="s">
        <v>667</v>
      </c>
    </row>
    <row r="14" spans="1:3" ht="60">
      <c r="A14" s="120" t="s">
        <v>347</v>
      </c>
      <c r="B14" s="121" t="s">
        <v>355</v>
      </c>
      <c r="C14" s="122" t="s">
        <v>356</v>
      </c>
    </row>
    <row r="15" spans="1:3" ht="45">
      <c r="A15" s="117" t="s">
        <v>347</v>
      </c>
      <c r="B15" s="118" t="s">
        <v>118</v>
      </c>
      <c r="C15" s="119" t="s">
        <v>119</v>
      </c>
    </row>
    <row r="16" spans="1:3" ht="45">
      <c r="A16" s="117" t="s">
        <v>347</v>
      </c>
      <c r="B16" s="118" t="s">
        <v>357</v>
      </c>
      <c r="C16" s="119" t="s">
        <v>358</v>
      </c>
    </row>
    <row r="17" spans="1:3" ht="30">
      <c r="A17" s="117" t="s">
        <v>347</v>
      </c>
      <c r="B17" s="118" t="s">
        <v>359</v>
      </c>
      <c r="C17" s="119" t="s">
        <v>360</v>
      </c>
    </row>
    <row r="18" spans="1:3" ht="60">
      <c r="A18" s="117" t="s">
        <v>347</v>
      </c>
      <c r="B18" s="118" t="s">
        <v>361</v>
      </c>
      <c r="C18" s="119" t="s">
        <v>362</v>
      </c>
    </row>
    <row r="19" spans="1:3" ht="30">
      <c r="A19" s="117" t="s">
        <v>347</v>
      </c>
      <c r="B19" s="118" t="s">
        <v>363</v>
      </c>
      <c r="C19" s="119" t="s">
        <v>364</v>
      </c>
    </row>
    <row r="20" spans="1:3" ht="60">
      <c r="A20" s="117" t="s">
        <v>347</v>
      </c>
      <c r="B20" s="118" t="s">
        <v>365</v>
      </c>
      <c r="C20" s="119" t="s">
        <v>366</v>
      </c>
    </row>
    <row r="21" spans="1:3" ht="45">
      <c r="A21" s="117" t="s">
        <v>347</v>
      </c>
      <c r="B21" s="118" t="s">
        <v>367</v>
      </c>
      <c r="C21" s="119" t="s">
        <v>368</v>
      </c>
    </row>
    <row r="22" spans="1:3" ht="30">
      <c r="A22" s="117" t="s">
        <v>347</v>
      </c>
      <c r="B22" s="118" t="s">
        <v>369</v>
      </c>
      <c r="C22" s="119" t="s">
        <v>370</v>
      </c>
    </row>
    <row r="23" spans="1:3" ht="30">
      <c r="A23" s="117" t="s">
        <v>347</v>
      </c>
      <c r="B23" s="118" t="s">
        <v>463</v>
      </c>
      <c r="C23" s="119" t="s">
        <v>371</v>
      </c>
    </row>
    <row r="24" spans="1:3" ht="15">
      <c r="A24" s="117" t="s">
        <v>347</v>
      </c>
      <c r="B24" s="123" t="s">
        <v>372</v>
      </c>
      <c r="C24" s="119" t="s">
        <v>373</v>
      </c>
    </row>
    <row r="25" spans="1:3" ht="15" customHeight="1">
      <c r="A25" s="117" t="s">
        <v>347</v>
      </c>
      <c r="B25" s="118" t="s">
        <v>374</v>
      </c>
      <c r="C25" s="119" t="s">
        <v>375</v>
      </c>
    </row>
    <row r="26" spans="1:3" ht="60">
      <c r="A26" s="117" t="s">
        <v>347</v>
      </c>
      <c r="B26" s="118" t="s">
        <v>376</v>
      </c>
      <c r="C26" s="119" t="s">
        <v>377</v>
      </c>
    </row>
    <row r="27" spans="1:3" ht="60">
      <c r="A27" s="117" t="s">
        <v>347</v>
      </c>
      <c r="B27" s="118" t="s">
        <v>378</v>
      </c>
      <c r="C27" s="119" t="s">
        <v>379</v>
      </c>
    </row>
    <row r="28" spans="1:3" ht="75">
      <c r="A28" s="117" t="s">
        <v>347</v>
      </c>
      <c r="B28" s="118" t="s">
        <v>380</v>
      </c>
      <c r="C28" s="119" t="s">
        <v>381</v>
      </c>
    </row>
    <row r="29" spans="1:3" ht="75">
      <c r="A29" s="117" t="s">
        <v>347</v>
      </c>
      <c r="B29" s="118" t="s">
        <v>382</v>
      </c>
      <c r="C29" s="119" t="s">
        <v>383</v>
      </c>
    </row>
    <row r="30" spans="1:3" ht="45">
      <c r="A30" s="117" t="s">
        <v>347</v>
      </c>
      <c r="B30" s="118" t="s">
        <v>384</v>
      </c>
      <c r="C30" s="119" t="s">
        <v>385</v>
      </c>
    </row>
    <row r="31" spans="1:3" ht="45">
      <c r="A31" s="117" t="s">
        <v>347</v>
      </c>
      <c r="B31" s="118" t="s">
        <v>386</v>
      </c>
      <c r="C31" s="119" t="s">
        <v>387</v>
      </c>
    </row>
    <row r="32" spans="1:3" ht="30">
      <c r="A32" s="117" t="s">
        <v>347</v>
      </c>
      <c r="B32" s="118" t="s">
        <v>388</v>
      </c>
      <c r="C32" s="119" t="s">
        <v>389</v>
      </c>
    </row>
    <row r="33" spans="1:3" ht="30">
      <c r="A33" s="117" t="s">
        <v>347</v>
      </c>
      <c r="B33" s="118" t="s">
        <v>466</v>
      </c>
      <c r="C33" s="119" t="s">
        <v>120</v>
      </c>
    </row>
    <row r="34" spans="1:3" ht="45">
      <c r="A34" s="120" t="s">
        <v>347</v>
      </c>
      <c r="B34" s="122" t="s">
        <v>390</v>
      </c>
      <c r="C34" s="122" t="s">
        <v>391</v>
      </c>
    </row>
    <row r="35" spans="1:3" ht="30">
      <c r="A35" s="117" t="s">
        <v>347</v>
      </c>
      <c r="B35" s="160" t="s">
        <v>670</v>
      </c>
      <c r="C35" s="122" t="s">
        <v>668</v>
      </c>
    </row>
    <row r="36" spans="1:3" ht="30">
      <c r="A36" s="117" t="s">
        <v>347</v>
      </c>
      <c r="B36" s="118" t="s">
        <v>392</v>
      </c>
      <c r="C36" s="119" t="s">
        <v>393</v>
      </c>
    </row>
    <row r="37" spans="1:3" ht="30">
      <c r="A37" s="117" t="s">
        <v>347</v>
      </c>
      <c r="B37" s="118" t="s">
        <v>394</v>
      </c>
      <c r="C37" s="119" t="s">
        <v>395</v>
      </c>
    </row>
    <row r="38" spans="1:3" ht="45">
      <c r="A38" s="117" t="s">
        <v>347</v>
      </c>
      <c r="B38" s="118" t="s">
        <v>396</v>
      </c>
      <c r="C38" s="119" t="s">
        <v>397</v>
      </c>
    </row>
    <row r="39" spans="1:3" ht="45">
      <c r="A39" s="120" t="s">
        <v>347</v>
      </c>
      <c r="B39" s="121" t="s">
        <v>398</v>
      </c>
      <c r="C39" s="122" t="s">
        <v>399</v>
      </c>
    </row>
    <row r="40" spans="1:3" ht="45">
      <c r="A40" s="117" t="s">
        <v>347</v>
      </c>
      <c r="B40" s="118" t="s">
        <v>400</v>
      </c>
      <c r="C40" s="119" t="s">
        <v>401</v>
      </c>
    </row>
    <row r="41" spans="1:3" ht="30">
      <c r="A41" s="117" t="s">
        <v>347</v>
      </c>
      <c r="B41" s="118" t="s">
        <v>121</v>
      </c>
      <c r="C41" s="119" t="s">
        <v>122</v>
      </c>
    </row>
    <row r="42" spans="1:3" ht="21" customHeight="1">
      <c r="A42" s="117" t="s">
        <v>347</v>
      </c>
      <c r="B42" s="118" t="s">
        <v>402</v>
      </c>
      <c r="C42" s="119" t="s">
        <v>403</v>
      </c>
    </row>
    <row r="43" spans="1:3" ht="46.5" customHeight="1">
      <c r="A43" s="120" t="s">
        <v>347</v>
      </c>
      <c r="B43" s="121" t="s">
        <v>404</v>
      </c>
      <c r="C43" s="122" t="s">
        <v>405</v>
      </c>
    </row>
    <row r="44" spans="1:3" ht="15">
      <c r="A44" s="117" t="s">
        <v>347</v>
      </c>
      <c r="B44" s="118" t="s">
        <v>406</v>
      </c>
      <c r="C44" s="119" t="s">
        <v>407</v>
      </c>
    </row>
    <row r="45" spans="1:3" ht="36" customHeight="1">
      <c r="A45" s="120" t="s">
        <v>347</v>
      </c>
      <c r="B45" s="122" t="s">
        <v>408</v>
      </c>
      <c r="C45" s="122" t="s">
        <v>409</v>
      </c>
    </row>
    <row r="46" spans="1:3" ht="15">
      <c r="A46" s="117" t="s">
        <v>347</v>
      </c>
      <c r="B46" s="118" t="s">
        <v>123</v>
      </c>
      <c r="C46" s="119" t="s">
        <v>410</v>
      </c>
    </row>
    <row r="47" spans="1:3" ht="15">
      <c r="A47" s="117" t="s">
        <v>347</v>
      </c>
      <c r="B47" s="124" t="s">
        <v>485</v>
      </c>
      <c r="C47" s="119" t="s">
        <v>486</v>
      </c>
    </row>
    <row r="48" spans="1:3" ht="75">
      <c r="A48" s="120" t="s">
        <v>347</v>
      </c>
      <c r="B48" s="121" t="s">
        <v>411</v>
      </c>
      <c r="C48" s="122" t="s">
        <v>412</v>
      </c>
    </row>
    <row r="49" spans="1:3" ht="45">
      <c r="A49" s="117" t="s">
        <v>347</v>
      </c>
      <c r="B49" s="118" t="s">
        <v>413</v>
      </c>
      <c r="C49" s="119" t="s">
        <v>414</v>
      </c>
    </row>
    <row r="50" spans="1:3" ht="30">
      <c r="A50" s="117" t="s">
        <v>347</v>
      </c>
      <c r="B50" s="118" t="s">
        <v>415</v>
      </c>
      <c r="C50" s="119" t="s">
        <v>416</v>
      </c>
    </row>
    <row r="51" spans="1:3" ht="30">
      <c r="A51" s="117" t="s">
        <v>347</v>
      </c>
      <c r="B51" s="118" t="s">
        <v>417</v>
      </c>
      <c r="C51" s="119" t="s">
        <v>418</v>
      </c>
    </row>
    <row r="52" spans="1:3" ht="30">
      <c r="A52" s="117" t="s">
        <v>347</v>
      </c>
      <c r="B52" s="118" t="s">
        <v>419</v>
      </c>
      <c r="C52" s="119" t="s">
        <v>420</v>
      </c>
    </row>
    <row r="53" spans="1:3" ht="15">
      <c r="A53" s="111"/>
      <c r="B53" s="111"/>
      <c r="C53" s="111"/>
    </row>
    <row r="54" spans="1:3" s="34" customFormat="1" ht="15">
      <c r="A54" s="125" t="s">
        <v>421</v>
      </c>
      <c r="B54" s="125"/>
      <c r="C54" s="125"/>
    </row>
    <row r="55" spans="1:3" s="34" customFormat="1" ht="15">
      <c r="A55" s="125" t="s">
        <v>422</v>
      </c>
      <c r="B55" s="125"/>
      <c r="C55" s="125"/>
    </row>
    <row r="56" spans="1:3" s="34" customFormat="1" ht="15">
      <c r="A56" s="125" t="s">
        <v>423</v>
      </c>
      <c r="B56" s="125"/>
      <c r="C56" s="125"/>
    </row>
  </sheetData>
  <sheetProtection/>
  <mergeCells count="3">
    <mergeCell ref="B1:C2"/>
    <mergeCell ref="B5:C5"/>
    <mergeCell ref="B6:C6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2"/>
  <sheetViews>
    <sheetView view="pageBreakPreview" zoomScale="77" zoomScaleSheetLayoutView="77" zoomScalePageLayoutView="0" workbookViewId="0" topLeftCell="A85">
      <selection activeCell="A15" sqref="A15:F15"/>
    </sheetView>
  </sheetViews>
  <sheetFormatPr defaultColWidth="9.140625" defaultRowHeight="15"/>
  <cols>
    <col min="1" max="1" width="88.8515625" style="0" customWidth="1"/>
    <col min="2" max="2" width="6.00390625" style="0" customWidth="1"/>
    <col min="3" max="3" width="3.8515625" style="0" customWidth="1"/>
    <col min="4" max="4" width="3.57421875" style="0" customWidth="1"/>
    <col min="5" max="5" width="9.8515625" style="0" customWidth="1"/>
    <col min="6" max="6" width="4.7109375" style="0" customWidth="1"/>
    <col min="7" max="7" width="15.00390625" style="0" customWidth="1"/>
    <col min="8" max="8" width="0.71875" style="0" customWidth="1"/>
    <col min="9" max="10" width="0.9921875" style="0" customWidth="1"/>
  </cols>
  <sheetData>
    <row r="1" spans="3:7" ht="15">
      <c r="C1" s="34"/>
      <c r="D1" s="134" t="s">
        <v>450</v>
      </c>
      <c r="E1" s="134"/>
      <c r="F1" s="125"/>
      <c r="G1" s="125"/>
    </row>
    <row r="2" spans="3:7" ht="15">
      <c r="C2" s="34"/>
      <c r="D2" s="134" t="s">
        <v>451</v>
      </c>
      <c r="E2" s="125"/>
      <c r="F2" s="125"/>
      <c r="G2" s="125"/>
    </row>
    <row r="3" spans="3:7" ht="15">
      <c r="C3" s="34"/>
      <c r="D3" s="134" t="s">
        <v>452</v>
      </c>
      <c r="E3" s="125"/>
      <c r="F3" s="125"/>
      <c r="G3" s="125"/>
    </row>
    <row r="4" spans="3:7" ht="15">
      <c r="C4" s="34"/>
      <c r="D4" s="134" t="s">
        <v>643</v>
      </c>
      <c r="E4" s="125"/>
      <c r="F4" s="125"/>
      <c r="G4" s="125"/>
    </row>
    <row r="5" spans="3:7" ht="15">
      <c r="C5" s="34"/>
      <c r="D5" s="134" t="s">
        <v>641</v>
      </c>
      <c r="E5" s="125"/>
      <c r="F5" s="125"/>
      <c r="G5" s="125"/>
    </row>
    <row r="6" spans="3:7" ht="15">
      <c r="C6" s="34"/>
      <c r="D6" s="134" t="s">
        <v>642</v>
      </c>
      <c r="E6" s="125"/>
      <c r="F6" s="125"/>
      <c r="G6" s="125"/>
    </row>
    <row r="7" spans="3:7" ht="15">
      <c r="C7" s="34"/>
      <c r="D7" s="134" t="s">
        <v>644</v>
      </c>
      <c r="E7" s="125"/>
      <c r="F7" s="125"/>
      <c r="G7" s="125"/>
    </row>
    <row r="8" spans="3:7" ht="15">
      <c r="C8" s="34"/>
      <c r="D8" s="134" t="s">
        <v>453</v>
      </c>
      <c r="E8" s="125"/>
      <c r="F8" s="125"/>
      <c r="G8" s="125"/>
    </row>
    <row r="9" spans="3:7" ht="15">
      <c r="C9" s="34"/>
      <c r="D9" s="134" t="s">
        <v>457</v>
      </c>
      <c r="E9" s="125"/>
      <c r="F9" s="125"/>
      <c r="G9" s="125"/>
    </row>
    <row r="10" spans="3:7" ht="15">
      <c r="C10" s="34"/>
      <c r="D10" s="134" t="s">
        <v>458</v>
      </c>
      <c r="E10" s="125"/>
      <c r="F10" s="125"/>
      <c r="G10" s="125"/>
    </row>
    <row r="11" spans="3:7" ht="15">
      <c r="C11" s="34"/>
      <c r="D11" s="135" t="s">
        <v>680</v>
      </c>
      <c r="E11" s="135"/>
      <c r="F11" s="125"/>
      <c r="G11" s="125"/>
    </row>
    <row r="12" spans="3:7" ht="5.25" customHeight="1">
      <c r="C12" s="34"/>
      <c r="D12" s="126"/>
      <c r="E12" s="34"/>
      <c r="F12" s="34"/>
      <c r="G12" s="34"/>
    </row>
    <row r="13" spans="1:6" ht="18.75">
      <c r="A13" s="183" t="s">
        <v>454</v>
      </c>
      <c r="B13" s="183"/>
      <c r="C13" s="184"/>
      <c r="D13" s="184"/>
      <c r="E13" s="184"/>
      <c r="F13" s="184"/>
    </row>
    <row r="14" spans="1:6" ht="18.75">
      <c r="A14" s="183" t="s">
        <v>455</v>
      </c>
      <c r="B14" s="183"/>
      <c r="C14" s="184"/>
      <c r="D14" s="184"/>
      <c r="E14" s="184"/>
      <c r="F14" s="184"/>
    </row>
    <row r="15" spans="1:6" ht="18.75">
      <c r="A15" s="183" t="s">
        <v>438</v>
      </c>
      <c r="B15" s="183"/>
      <c r="C15" s="184"/>
      <c r="D15" s="184"/>
      <c r="E15" s="184"/>
      <c r="F15" s="184"/>
    </row>
    <row r="16" spans="3:7" ht="12.75" customHeight="1">
      <c r="C16" s="109"/>
      <c r="G16" t="s">
        <v>42</v>
      </c>
    </row>
    <row r="17" spans="1:7" ht="15.75">
      <c r="A17" s="37" t="s">
        <v>69</v>
      </c>
      <c r="B17" s="37" t="s">
        <v>456</v>
      </c>
      <c r="C17" s="37" t="s">
        <v>70</v>
      </c>
      <c r="D17" s="37" t="s">
        <v>71</v>
      </c>
      <c r="E17" s="37" t="s">
        <v>72</v>
      </c>
      <c r="F17" s="37" t="s">
        <v>73</v>
      </c>
      <c r="G17" s="37" t="s">
        <v>74</v>
      </c>
    </row>
    <row r="18" spans="1:7" ht="15.75">
      <c r="A18" s="136" t="s">
        <v>426</v>
      </c>
      <c r="B18" s="137" t="s">
        <v>347</v>
      </c>
      <c r="C18" s="6"/>
      <c r="D18" s="6"/>
      <c r="E18" s="6"/>
      <c r="F18" s="6"/>
      <c r="G18" s="103">
        <f>SUM(G19+G110+G123+G170+G232+G258+G300+G305+G311+G144)</f>
        <v>360136520.51000005</v>
      </c>
    </row>
    <row r="19" spans="1:7" ht="15.75">
      <c r="A19" s="38" t="s">
        <v>77</v>
      </c>
      <c r="B19" s="137"/>
      <c r="C19" s="32" t="s">
        <v>78</v>
      </c>
      <c r="D19" s="32"/>
      <c r="E19" s="32"/>
      <c r="F19" s="32"/>
      <c r="G19" s="103">
        <f>SUM(G20+G25+G32+G69+G79+G84)</f>
        <v>32068352</v>
      </c>
    </row>
    <row r="20" spans="1:7" ht="31.5">
      <c r="A20" s="39" t="s">
        <v>79</v>
      </c>
      <c r="B20" s="137" t="s">
        <v>347</v>
      </c>
      <c r="C20" s="32" t="s">
        <v>78</v>
      </c>
      <c r="D20" s="32" t="s">
        <v>80</v>
      </c>
      <c r="E20" s="32"/>
      <c r="F20" s="32"/>
      <c r="G20" s="103">
        <f>SUM(G21)</f>
        <v>1192900</v>
      </c>
    </row>
    <row r="21" spans="1:7" ht="18.75" customHeight="1">
      <c r="A21" s="60" t="s">
        <v>272</v>
      </c>
      <c r="B21" s="138" t="s">
        <v>347</v>
      </c>
      <c r="C21" s="56" t="s">
        <v>78</v>
      </c>
      <c r="D21" s="56" t="s">
        <v>80</v>
      </c>
      <c r="E21" s="56" t="s">
        <v>541</v>
      </c>
      <c r="F21" s="56"/>
      <c r="G21" s="103">
        <f>SUM(G22)</f>
        <v>1192900</v>
      </c>
    </row>
    <row r="22" spans="1:7" ht="15.75">
      <c r="A22" s="95" t="s">
        <v>273</v>
      </c>
      <c r="B22" s="139" t="s">
        <v>347</v>
      </c>
      <c r="C22" s="6" t="s">
        <v>78</v>
      </c>
      <c r="D22" s="6" t="s">
        <v>80</v>
      </c>
      <c r="E22" s="6" t="s">
        <v>542</v>
      </c>
      <c r="F22" s="6"/>
      <c r="G22" s="104">
        <f>SUM(G23)</f>
        <v>1192900</v>
      </c>
    </row>
    <row r="23" spans="1:7" ht="18" customHeight="1">
      <c r="A23" s="9" t="s">
        <v>543</v>
      </c>
      <c r="B23" s="140" t="s">
        <v>347</v>
      </c>
      <c r="C23" s="6" t="s">
        <v>78</v>
      </c>
      <c r="D23" s="6" t="s">
        <v>80</v>
      </c>
      <c r="E23" s="6" t="s">
        <v>584</v>
      </c>
      <c r="F23" s="6"/>
      <c r="G23" s="104">
        <f>SUM(G24)</f>
        <v>1192900</v>
      </c>
    </row>
    <row r="24" spans="1:7" ht="48.75" customHeight="1">
      <c r="A24" s="16" t="s">
        <v>544</v>
      </c>
      <c r="B24" s="139" t="s">
        <v>347</v>
      </c>
      <c r="C24" s="6" t="s">
        <v>78</v>
      </c>
      <c r="D24" s="6" t="s">
        <v>80</v>
      </c>
      <c r="E24" s="6" t="s">
        <v>584</v>
      </c>
      <c r="F24" s="6" t="s">
        <v>81</v>
      </c>
      <c r="G24" s="104">
        <v>1192900</v>
      </c>
    </row>
    <row r="25" spans="1:7" ht="33.75" customHeight="1">
      <c r="A25" s="39" t="s">
        <v>82</v>
      </c>
      <c r="B25" s="141" t="s">
        <v>347</v>
      </c>
      <c r="C25" s="32" t="s">
        <v>78</v>
      </c>
      <c r="D25" s="32" t="s">
        <v>83</v>
      </c>
      <c r="E25" s="32"/>
      <c r="F25" s="32"/>
      <c r="G25" s="103">
        <f>SUM(,G26)</f>
        <v>955053</v>
      </c>
    </row>
    <row r="26" spans="1:7" ht="17.25" customHeight="1">
      <c r="A26" s="60" t="s">
        <v>276</v>
      </c>
      <c r="B26" s="138" t="s">
        <v>347</v>
      </c>
      <c r="C26" s="56" t="s">
        <v>78</v>
      </c>
      <c r="D26" s="56" t="s">
        <v>83</v>
      </c>
      <c r="E26" s="56" t="s">
        <v>274</v>
      </c>
      <c r="F26" s="56"/>
      <c r="G26" s="103">
        <f>SUM(G27)</f>
        <v>955053</v>
      </c>
    </row>
    <row r="27" spans="1:7" ht="15.75">
      <c r="A27" s="52" t="s">
        <v>598</v>
      </c>
      <c r="B27" s="139" t="s">
        <v>347</v>
      </c>
      <c r="C27" s="6" t="s">
        <v>78</v>
      </c>
      <c r="D27" s="6" t="s">
        <v>83</v>
      </c>
      <c r="E27" s="54" t="s">
        <v>275</v>
      </c>
      <c r="F27" s="6"/>
      <c r="G27" s="104">
        <f>SUM(G28)</f>
        <v>955053</v>
      </c>
    </row>
    <row r="28" spans="1:7" ht="21" customHeight="1">
      <c r="A28" s="9" t="s">
        <v>543</v>
      </c>
      <c r="B28" s="139" t="s">
        <v>347</v>
      </c>
      <c r="C28" s="6" t="s">
        <v>78</v>
      </c>
      <c r="D28" s="6" t="s">
        <v>83</v>
      </c>
      <c r="E28" s="54" t="s">
        <v>277</v>
      </c>
      <c r="F28" s="6"/>
      <c r="G28" s="104">
        <f>SUM(G29:G30,G31)</f>
        <v>955053</v>
      </c>
    </row>
    <row r="29" spans="1:7" ht="45" customHeight="1">
      <c r="A29" s="16" t="s">
        <v>544</v>
      </c>
      <c r="B29" s="139" t="s">
        <v>347</v>
      </c>
      <c r="C29" s="6" t="s">
        <v>78</v>
      </c>
      <c r="D29" s="6" t="s">
        <v>83</v>
      </c>
      <c r="E29" s="54" t="s">
        <v>277</v>
      </c>
      <c r="F29" s="6" t="s">
        <v>81</v>
      </c>
      <c r="G29" s="104">
        <v>853988</v>
      </c>
    </row>
    <row r="30" spans="1:7" ht="15" customHeight="1">
      <c r="A30" s="45" t="s">
        <v>545</v>
      </c>
      <c r="B30" s="141" t="s">
        <v>347</v>
      </c>
      <c r="C30" s="6" t="s">
        <v>78</v>
      </c>
      <c r="D30" s="6" t="s">
        <v>83</v>
      </c>
      <c r="E30" s="54" t="s">
        <v>277</v>
      </c>
      <c r="F30" s="6" t="s">
        <v>84</v>
      </c>
      <c r="G30" s="104">
        <v>99065</v>
      </c>
    </row>
    <row r="31" spans="1:7" ht="15.75">
      <c r="A31" s="9" t="s">
        <v>86</v>
      </c>
      <c r="B31" s="141" t="s">
        <v>347</v>
      </c>
      <c r="C31" s="54" t="s">
        <v>78</v>
      </c>
      <c r="D31" s="54" t="s">
        <v>83</v>
      </c>
      <c r="E31" s="54" t="s">
        <v>277</v>
      </c>
      <c r="F31" s="54" t="s">
        <v>85</v>
      </c>
      <c r="G31" s="104">
        <v>2000</v>
      </c>
    </row>
    <row r="32" spans="1:7" ht="47.25">
      <c r="A32" s="30" t="s">
        <v>87</v>
      </c>
      <c r="B32" s="139" t="s">
        <v>347</v>
      </c>
      <c r="C32" s="32" t="s">
        <v>78</v>
      </c>
      <c r="D32" s="32" t="s">
        <v>88</v>
      </c>
      <c r="E32" s="32"/>
      <c r="F32" s="32"/>
      <c r="G32" s="103">
        <f>SUM(G33+G42+G47+G51+G59+G65)</f>
        <v>17774750</v>
      </c>
    </row>
    <row r="33" spans="1:7" ht="32.25" customHeight="1">
      <c r="A33" s="59" t="s">
        <v>439</v>
      </c>
      <c r="B33" s="139" t="s">
        <v>347</v>
      </c>
      <c r="C33" s="56" t="s">
        <v>78</v>
      </c>
      <c r="D33" s="56" t="s">
        <v>88</v>
      </c>
      <c r="E33" s="58" t="s">
        <v>549</v>
      </c>
      <c r="F33" s="56"/>
      <c r="G33" s="103">
        <f>SUM(G34+G38)</f>
        <v>2133000</v>
      </c>
    </row>
    <row r="34" spans="1:7" ht="47.25" customHeight="1">
      <c r="A34" s="73" t="s">
        <v>204</v>
      </c>
      <c r="B34" s="141" t="s">
        <v>347</v>
      </c>
      <c r="C34" s="61" t="s">
        <v>78</v>
      </c>
      <c r="D34" s="44" t="s">
        <v>88</v>
      </c>
      <c r="E34" s="53" t="s">
        <v>573</v>
      </c>
      <c r="F34" s="6"/>
      <c r="G34" s="104">
        <f>SUM(G35)</f>
        <v>1422000</v>
      </c>
    </row>
    <row r="35" spans="1:7" ht="31.5">
      <c r="A35" s="9" t="s">
        <v>577</v>
      </c>
      <c r="B35" s="139" t="s">
        <v>347</v>
      </c>
      <c r="C35" s="61" t="s">
        <v>78</v>
      </c>
      <c r="D35" s="44" t="s">
        <v>88</v>
      </c>
      <c r="E35" s="53" t="s">
        <v>205</v>
      </c>
      <c r="F35" s="6"/>
      <c r="G35" s="104">
        <f>SUM(G36:G37)</f>
        <v>1422000</v>
      </c>
    </row>
    <row r="36" spans="1:7" ht="46.5" customHeight="1">
      <c r="A36" s="16" t="s">
        <v>544</v>
      </c>
      <c r="B36" s="142" t="s">
        <v>347</v>
      </c>
      <c r="C36" s="61" t="s">
        <v>78</v>
      </c>
      <c r="D36" s="44" t="s">
        <v>88</v>
      </c>
      <c r="E36" s="53" t="s">
        <v>205</v>
      </c>
      <c r="F36" s="6" t="s">
        <v>81</v>
      </c>
      <c r="G36" s="104">
        <v>1392000</v>
      </c>
    </row>
    <row r="37" spans="1:7" ht="18" customHeight="1">
      <c r="A37" s="45" t="s">
        <v>545</v>
      </c>
      <c r="B37" s="139" t="s">
        <v>347</v>
      </c>
      <c r="C37" s="61" t="s">
        <v>78</v>
      </c>
      <c r="D37" s="44" t="s">
        <v>88</v>
      </c>
      <c r="E37" s="53" t="s">
        <v>205</v>
      </c>
      <c r="F37" s="6" t="s">
        <v>84</v>
      </c>
      <c r="G37" s="104">
        <v>30000</v>
      </c>
    </row>
    <row r="38" spans="1:7" ht="51.75" customHeight="1">
      <c r="A38" s="51" t="s">
        <v>639</v>
      </c>
      <c r="B38" s="139" t="s">
        <v>347</v>
      </c>
      <c r="C38" s="6" t="s">
        <v>78</v>
      </c>
      <c r="D38" s="6" t="s">
        <v>88</v>
      </c>
      <c r="E38" s="53" t="s">
        <v>580</v>
      </c>
      <c r="F38" s="6"/>
      <c r="G38" s="104">
        <f>SUM(G39)</f>
        <v>711000</v>
      </c>
    </row>
    <row r="39" spans="1:7" ht="34.5" customHeight="1">
      <c r="A39" s="11" t="s">
        <v>550</v>
      </c>
      <c r="B39" s="139" t="s">
        <v>347</v>
      </c>
      <c r="C39" s="6" t="s">
        <v>78</v>
      </c>
      <c r="D39" s="6" t="s">
        <v>88</v>
      </c>
      <c r="E39" s="53" t="s">
        <v>278</v>
      </c>
      <c r="F39" s="6"/>
      <c r="G39" s="104">
        <f>SUM(G40:G41)</f>
        <v>711000</v>
      </c>
    </row>
    <row r="40" spans="1:7" ht="47.25" customHeight="1">
      <c r="A40" s="16" t="s">
        <v>544</v>
      </c>
      <c r="B40" s="141" t="s">
        <v>347</v>
      </c>
      <c r="C40" s="6" t="s">
        <v>78</v>
      </c>
      <c r="D40" s="6" t="s">
        <v>88</v>
      </c>
      <c r="E40" s="53" t="s">
        <v>278</v>
      </c>
      <c r="F40" s="6" t="s">
        <v>81</v>
      </c>
      <c r="G40" s="104">
        <v>546000</v>
      </c>
    </row>
    <row r="41" spans="1:7" ht="19.5" customHeight="1">
      <c r="A41" s="45" t="s">
        <v>545</v>
      </c>
      <c r="B41" s="139" t="s">
        <v>347</v>
      </c>
      <c r="C41" s="6" t="s">
        <v>78</v>
      </c>
      <c r="D41" s="6" t="s">
        <v>88</v>
      </c>
      <c r="E41" s="53" t="s">
        <v>278</v>
      </c>
      <c r="F41" s="6" t="s">
        <v>84</v>
      </c>
      <c r="G41" s="104">
        <v>165000</v>
      </c>
    </row>
    <row r="42" spans="1:7" ht="32.25" customHeight="1">
      <c r="A42" s="74" t="s">
        <v>199</v>
      </c>
      <c r="B42" s="143" t="s">
        <v>347</v>
      </c>
      <c r="C42" s="56" t="s">
        <v>78</v>
      </c>
      <c r="D42" s="56" t="s">
        <v>88</v>
      </c>
      <c r="E42" s="58" t="s">
        <v>563</v>
      </c>
      <c r="F42" s="56"/>
      <c r="G42" s="103">
        <f>SUM(G43)</f>
        <v>198528</v>
      </c>
    </row>
    <row r="43" spans="1:7" ht="51" customHeight="1">
      <c r="A43" s="73" t="s">
        <v>202</v>
      </c>
      <c r="B43" s="143" t="s">
        <v>347</v>
      </c>
      <c r="C43" s="6" t="s">
        <v>78</v>
      </c>
      <c r="D43" s="6" t="s">
        <v>88</v>
      </c>
      <c r="E43" s="54" t="s">
        <v>200</v>
      </c>
      <c r="F43" s="6"/>
      <c r="G43" s="104">
        <f>SUM(G44)</f>
        <v>198528</v>
      </c>
    </row>
    <row r="44" spans="1:7" ht="19.5" customHeight="1">
      <c r="A44" s="75" t="s">
        <v>65</v>
      </c>
      <c r="B44" s="143" t="s">
        <v>347</v>
      </c>
      <c r="C44" s="6" t="s">
        <v>78</v>
      </c>
      <c r="D44" s="6" t="s">
        <v>88</v>
      </c>
      <c r="E44" s="54" t="s">
        <v>201</v>
      </c>
      <c r="F44" s="6"/>
      <c r="G44" s="104">
        <f>SUM(G45:G46)</f>
        <v>198528</v>
      </c>
    </row>
    <row r="45" spans="1:7" ht="45.75" customHeight="1">
      <c r="A45" s="16" t="s">
        <v>544</v>
      </c>
      <c r="B45" s="141" t="s">
        <v>347</v>
      </c>
      <c r="C45" s="6" t="s">
        <v>78</v>
      </c>
      <c r="D45" s="6" t="s">
        <v>88</v>
      </c>
      <c r="E45" s="54" t="s">
        <v>201</v>
      </c>
      <c r="F45" s="6" t="s">
        <v>81</v>
      </c>
      <c r="G45" s="104">
        <v>183921</v>
      </c>
    </row>
    <row r="46" spans="1:7" ht="15.75" customHeight="1">
      <c r="A46" s="45" t="s">
        <v>545</v>
      </c>
      <c r="B46" s="144" t="s">
        <v>347</v>
      </c>
      <c r="C46" s="54" t="s">
        <v>78</v>
      </c>
      <c r="D46" s="54" t="s">
        <v>88</v>
      </c>
      <c r="E46" s="54" t="s">
        <v>201</v>
      </c>
      <c r="F46" s="54" t="s">
        <v>84</v>
      </c>
      <c r="G46" s="104">
        <v>14607</v>
      </c>
    </row>
    <row r="47" spans="1:7" ht="33.75" customHeight="1">
      <c r="A47" s="77" t="s">
        <v>232</v>
      </c>
      <c r="B47" s="143" t="s">
        <v>347</v>
      </c>
      <c r="C47" s="56" t="s">
        <v>78</v>
      </c>
      <c r="D47" s="56" t="s">
        <v>88</v>
      </c>
      <c r="E47" s="56" t="s">
        <v>554</v>
      </c>
      <c r="F47" s="56"/>
      <c r="G47" s="103">
        <f>SUM(G48)</f>
        <v>237000</v>
      </c>
    </row>
    <row r="48" spans="1:7" ht="47.25" customHeight="1">
      <c r="A48" s="78" t="s">
        <v>234</v>
      </c>
      <c r="B48" s="141" t="s">
        <v>347</v>
      </c>
      <c r="C48" s="54" t="s">
        <v>78</v>
      </c>
      <c r="D48" s="54" t="s">
        <v>88</v>
      </c>
      <c r="E48" s="54" t="s">
        <v>59</v>
      </c>
      <c r="F48" s="54"/>
      <c r="G48" s="104">
        <f>SUM(G49)</f>
        <v>237000</v>
      </c>
    </row>
    <row r="49" spans="1:7" ht="34.5" customHeight="1">
      <c r="A49" s="76" t="s">
        <v>235</v>
      </c>
      <c r="B49" s="144" t="s">
        <v>347</v>
      </c>
      <c r="C49" s="54" t="s">
        <v>78</v>
      </c>
      <c r="D49" s="54" t="s">
        <v>88</v>
      </c>
      <c r="E49" s="54" t="s">
        <v>233</v>
      </c>
      <c r="F49" s="54"/>
      <c r="G49" s="104">
        <f>SUM(G50:G50)</f>
        <v>237000</v>
      </c>
    </row>
    <row r="50" spans="1:7" ht="49.5" customHeight="1">
      <c r="A50" s="16" t="s">
        <v>544</v>
      </c>
      <c r="B50" s="143" t="s">
        <v>347</v>
      </c>
      <c r="C50" s="54" t="s">
        <v>78</v>
      </c>
      <c r="D50" s="54" t="s">
        <v>88</v>
      </c>
      <c r="E50" s="54" t="s">
        <v>233</v>
      </c>
      <c r="F50" s="54" t="s">
        <v>81</v>
      </c>
      <c r="G50" s="104">
        <v>237000</v>
      </c>
    </row>
    <row r="51" spans="1:7" ht="37.5" customHeight="1">
      <c r="A51" s="79" t="s">
        <v>185</v>
      </c>
      <c r="B51" s="139" t="s">
        <v>347</v>
      </c>
      <c r="C51" s="56" t="s">
        <v>78</v>
      </c>
      <c r="D51" s="56" t="s">
        <v>88</v>
      </c>
      <c r="E51" s="58" t="s">
        <v>8</v>
      </c>
      <c r="F51" s="56"/>
      <c r="G51" s="103">
        <f>SUM(G52+G55)</f>
        <v>367000</v>
      </c>
    </row>
    <row r="52" spans="1:7" ht="49.5" customHeight="1">
      <c r="A52" s="73" t="s">
        <v>193</v>
      </c>
      <c r="B52" s="141" t="s">
        <v>347</v>
      </c>
      <c r="C52" s="54" t="s">
        <v>78</v>
      </c>
      <c r="D52" s="54" t="s">
        <v>88</v>
      </c>
      <c r="E52" s="53" t="s">
        <v>61</v>
      </c>
      <c r="F52" s="6"/>
      <c r="G52" s="104">
        <f>SUM(G53)</f>
        <v>130000</v>
      </c>
    </row>
    <row r="53" spans="1:7" ht="24.75" customHeight="1">
      <c r="A53" s="76" t="s">
        <v>190</v>
      </c>
      <c r="B53" s="144" t="s">
        <v>347</v>
      </c>
      <c r="C53" s="54" t="s">
        <v>78</v>
      </c>
      <c r="D53" s="54" t="s">
        <v>88</v>
      </c>
      <c r="E53" s="53" t="s">
        <v>191</v>
      </c>
      <c r="F53" s="6"/>
      <c r="G53" s="104">
        <f>SUM(G54)</f>
        <v>130000</v>
      </c>
    </row>
    <row r="54" spans="1:7" ht="18.75" customHeight="1">
      <c r="A54" s="45" t="s">
        <v>545</v>
      </c>
      <c r="B54" s="143" t="s">
        <v>347</v>
      </c>
      <c r="C54" s="54" t="s">
        <v>78</v>
      </c>
      <c r="D54" s="54" t="s">
        <v>192</v>
      </c>
      <c r="E54" s="53" t="s">
        <v>191</v>
      </c>
      <c r="F54" s="54" t="s">
        <v>84</v>
      </c>
      <c r="G54" s="104">
        <v>130000</v>
      </c>
    </row>
    <row r="55" spans="1:7" ht="47.25">
      <c r="A55" s="73" t="s">
        <v>186</v>
      </c>
      <c r="B55" s="143" t="s">
        <v>347</v>
      </c>
      <c r="C55" s="6" t="s">
        <v>78</v>
      </c>
      <c r="D55" s="6" t="s">
        <v>88</v>
      </c>
      <c r="E55" s="53" t="s">
        <v>187</v>
      </c>
      <c r="F55" s="6"/>
      <c r="G55" s="104">
        <f>SUM(G58+G57)</f>
        <v>237000</v>
      </c>
    </row>
    <row r="56" spans="1:7" ht="18.75" customHeight="1">
      <c r="A56" s="75" t="s">
        <v>188</v>
      </c>
      <c r="B56" s="141" t="s">
        <v>347</v>
      </c>
      <c r="C56" s="6" t="s">
        <v>78</v>
      </c>
      <c r="D56" s="6" t="s">
        <v>88</v>
      </c>
      <c r="E56" s="53" t="s">
        <v>189</v>
      </c>
      <c r="F56" s="6"/>
      <c r="G56" s="104">
        <f>SUM(G57:G58)</f>
        <v>237000</v>
      </c>
    </row>
    <row r="57" spans="1:7" ht="48" customHeight="1">
      <c r="A57" s="16" t="s">
        <v>544</v>
      </c>
      <c r="B57" s="144" t="s">
        <v>347</v>
      </c>
      <c r="C57" s="6" t="s">
        <v>78</v>
      </c>
      <c r="D57" s="6" t="s">
        <v>88</v>
      </c>
      <c r="E57" s="53" t="s">
        <v>189</v>
      </c>
      <c r="F57" s="6" t="s">
        <v>81</v>
      </c>
      <c r="G57" s="104">
        <v>229000</v>
      </c>
    </row>
    <row r="58" spans="1:7" ht="18" customHeight="1">
      <c r="A58" s="45" t="s">
        <v>545</v>
      </c>
      <c r="B58" s="143" t="s">
        <v>347</v>
      </c>
      <c r="C58" s="6" t="s">
        <v>78</v>
      </c>
      <c r="D58" s="6" t="s">
        <v>88</v>
      </c>
      <c r="E58" s="53" t="s">
        <v>189</v>
      </c>
      <c r="F58" s="6" t="s">
        <v>84</v>
      </c>
      <c r="G58" s="104">
        <v>8000</v>
      </c>
    </row>
    <row r="59" spans="1:7" ht="33.75" customHeight="1">
      <c r="A59" s="60" t="s">
        <v>590</v>
      </c>
      <c r="B59" s="141" t="s">
        <v>347</v>
      </c>
      <c r="C59" s="56" t="s">
        <v>78</v>
      </c>
      <c r="D59" s="56" t="s">
        <v>88</v>
      </c>
      <c r="E59" s="56" t="s">
        <v>287</v>
      </c>
      <c r="F59" s="56"/>
      <c r="G59" s="103">
        <f>SUM(G60)</f>
        <v>14602222</v>
      </c>
    </row>
    <row r="60" spans="1:7" ht="21" customHeight="1">
      <c r="A60" s="52" t="s">
        <v>231</v>
      </c>
      <c r="B60" s="141" t="s">
        <v>347</v>
      </c>
      <c r="C60" s="6" t="s">
        <v>78</v>
      </c>
      <c r="D60" s="6" t="s">
        <v>88</v>
      </c>
      <c r="E60" s="54" t="s">
        <v>288</v>
      </c>
      <c r="F60" s="6"/>
      <c r="G60" s="104">
        <f>SUM(G61,)</f>
        <v>14602222</v>
      </c>
    </row>
    <row r="61" spans="1:7" ht="19.5" customHeight="1">
      <c r="A61" s="9" t="s">
        <v>543</v>
      </c>
      <c r="B61" s="141" t="s">
        <v>347</v>
      </c>
      <c r="C61" s="6" t="s">
        <v>78</v>
      </c>
      <c r="D61" s="6" t="s">
        <v>88</v>
      </c>
      <c r="E61" s="54" t="s">
        <v>289</v>
      </c>
      <c r="F61" s="6"/>
      <c r="G61" s="104">
        <f>SUM(G62:G64)</f>
        <v>14602222</v>
      </c>
    </row>
    <row r="62" spans="1:7" ht="47.25" customHeight="1">
      <c r="A62" s="16" t="s">
        <v>544</v>
      </c>
      <c r="B62" s="144" t="s">
        <v>347</v>
      </c>
      <c r="C62" s="6" t="s">
        <v>78</v>
      </c>
      <c r="D62" s="6" t="s">
        <v>88</v>
      </c>
      <c r="E62" s="54" t="s">
        <v>289</v>
      </c>
      <c r="F62" s="6" t="s">
        <v>81</v>
      </c>
      <c r="G62" s="104">
        <v>13456722</v>
      </c>
    </row>
    <row r="63" spans="1:7" ht="15.75" customHeight="1">
      <c r="A63" s="45" t="s">
        <v>545</v>
      </c>
      <c r="B63" s="145" t="s">
        <v>347</v>
      </c>
      <c r="C63" s="54" t="s">
        <v>78</v>
      </c>
      <c r="D63" s="54" t="s">
        <v>88</v>
      </c>
      <c r="E63" s="54" t="s">
        <v>289</v>
      </c>
      <c r="F63" s="54" t="s">
        <v>84</v>
      </c>
      <c r="G63" s="104">
        <v>1093500</v>
      </c>
    </row>
    <row r="64" spans="1:7" ht="20.25" customHeight="1">
      <c r="A64" s="9" t="s">
        <v>86</v>
      </c>
      <c r="B64" s="139" t="s">
        <v>347</v>
      </c>
      <c r="C64" s="6" t="s">
        <v>78</v>
      </c>
      <c r="D64" s="6" t="s">
        <v>88</v>
      </c>
      <c r="E64" s="54" t="s">
        <v>289</v>
      </c>
      <c r="F64" s="6" t="s">
        <v>85</v>
      </c>
      <c r="G64" s="104">
        <v>52000</v>
      </c>
    </row>
    <row r="65" spans="1:7" ht="18" customHeight="1">
      <c r="A65" s="59" t="s">
        <v>195</v>
      </c>
      <c r="B65" s="139" t="s">
        <v>347</v>
      </c>
      <c r="C65" s="56" t="s">
        <v>78</v>
      </c>
      <c r="D65" s="56" t="s">
        <v>88</v>
      </c>
      <c r="E65" s="58" t="s">
        <v>194</v>
      </c>
      <c r="F65" s="56"/>
      <c r="G65" s="103">
        <f>SUM(G66)</f>
        <v>237000</v>
      </c>
    </row>
    <row r="66" spans="1:7" ht="22.5" customHeight="1">
      <c r="A66" s="51" t="s">
        <v>197</v>
      </c>
      <c r="B66" s="143" t="s">
        <v>347</v>
      </c>
      <c r="C66" s="6" t="s">
        <v>78</v>
      </c>
      <c r="D66" s="6" t="s">
        <v>88</v>
      </c>
      <c r="E66" s="53" t="s">
        <v>196</v>
      </c>
      <c r="F66" s="6"/>
      <c r="G66" s="104">
        <f>SUM(G68:G68)</f>
        <v>237000</v>
      </c>
    </row>
    <row r="67" spans="1:7" ht="35.25" customHeight="1">
      <c r="A67" s="73" t="s">
        <v>64</v>
      </c>
      <c r="B67" s="141" t="s">
        <v>347</v>
      </c>
      <c r="C67" s="6" t="s">
        <v>78</v>
      </c>
      <c r="D67" s="6" t="s">
        <v>88</v>
      </c>
      <c r="E67" s="53" t="s">
        <v>198</v>
      </c>
      <c r="F67" s="6"/>
      <c r="G67" s="104">
        <v>237000</v>
      </c>
    </row>
    <row r="68" spans="1:7" ht="47.25" customHeight="1">
      <c r="A68" s="16" t="s">
        <v>544</v>
      </c>
      <c r="B68" s="144" t="s">
        <v>347</v>
      </c>
      <c r="C68" s="6" t="s">
        <v>78</v>
      </c>
      <c r="D68" s="6" t="s">
        <v>88</v>
      </c>
      <c r="E68" s="53" t="s">
        <v>198</v>
      </c>
      <c r="F68" s="6" t="s">
        <v>81</v>
      </c>
      <c r="G68" s="104">
        <v>237000</v>
      </c>
    </row>
    <row r="69" spans="1:7" ht="31.5">
      <c r="A69" s="30" t="s">
        <v>469</v>
      </c>
      <c r="B69" s="143" t="s">
        <v>347</v>
      </c>
      <c r="C69" s="32" t="s">
        <v>78</v>
      </c>
      <c r="D69" s="32" t="s">
        <v>468</v>
      </c>
      <c r="E69" s="32"/>
      <c r="F69" s="32"/>
      <c r="G69" s="103">
        <f>SUM(G70)</f>
        <v>952401</v>
      </c>
    </row>
    <row r="70" spans="1:7" ht="15.75">
      <c r="A70" s="80" t="s">
        <v>206</v>
      </c>
      <c r="B70" s="141" t="s">
        <v>347</v>
      </c>
      <c r="C70" s="6" t="s">
        <v>78</v>
      </c>
      <c r="D70" s="6" t="s">
        <v>468</v>
      </c>
      <c r="E70" s="54" t="s">
        <v>559</v>
      </c>
      <c r="F70" s="6"/>
      <c r="G70" s="104">
        <f>SUM(G71+G74)</f>
        <v>952401</v>
      </c>
    </row>
    <row r="71" spans="1:7" ht="27" customHeight="1">
      <c r="A71" s="80" t="s">
        <v>207</v>
      </c>
      <c r="B71" s="141" t="s">
        <v>347</v>
      </c>
      <c r="C71" s="6" t="s">
        <v>78</v>
      </c>
      <c r="D71" s="6" t="s">
        <v>468</v>
      </c>
      <c r="E71" s="54" t="s">
        <v>560</v>
      </c>
      <c r="F71" s="6"/>
      <c r="G71" s="104">
        <f>SUM(G72)</f>
        <v>554654</v>
      </c>
    </row>
    <row r="72" spans="1:7" ht="18" customHeight="1">
      <c r="A72" s="9" t="s">
        <v>543</v>
      </c>
      <c r="B72" s="141" t="s">
        <v>347</v>
      </c>
      <c r="C72" s="54" t="s">
        <v>78</v>
      </c>
      <c r="D72" s="54" t="s">
        <v>468</v>
      </c>
      <c r="E72" s="54" t="s">
        <v>208</v>
      </c>
      <c r="F72" s="6"/>
      <c r="G72" s="104">
        <f>SUM(G73)</f>
        <v>554654</v>
      </c>
    </row>
    <row r="73" spans="1:7" ht="48" customHeight="1">
      <c r="A73" s="16" t="s">
        <v>544</v>
      </c>
      <c r="B73" s="144" t="s">
        <v>347</v>
      </c>
      <c r="C73" s="54" t="s">
        <v>209</v>
      </c>
      <c r="D73" s="54" t="s">
        <v>210</v>
      </c>
      <c r="E73" s="54" t="s">
        <v>208</v>
      </c>
      <c r="F73" s="54" t="s">
        <v>81</v>
      </c>
      <c r="G73" s="104">
        <v>554654</v>
      </c>
    </row>
    <row r="74" spans="1:7" ht="15.75">
      <c r="A74" s="80" t="s">
        <v>212</v>
      </c>
      <c r="B74" s="145" t="s">
        <v>347</v>
      </c>
      <c r="C74" s="54" t="s">
        <v>78</v>
      </c>
      <c r="D74" s="54" t="s">
        <v>468</v>
      </c>
      <c r="E74" s="54" t="s">
        <v>211</v>
      </c>
      <c r="F74" s="6"/>
      <c r="G74" s="104">
        <f>SUM(G75)</f>
        <v>397747</v>
      </c>
    </row>
    <row r="75" spans="1:7" ht="17.25" customHeight="1">
      <c r="A75" s="9" t="s">
        <v>543</v>
      </c>
      <c r="B75" s="139" t="s">
        <v>347</v>
      </c>
      <c r="C75" s="6" t="s">
        <v>78</v>
      </c>
      <c r="D75" s="6" t="s">
        <v>468</v>
      </c>
      <c r="E75" s="54" t="s">
        <v>213</v>
      </c>
      <c r="F75" s="6"/>
      <c r="G75" s="104">
        <f>SUM(G76+G77+G78)</f>
        <v>397747</v>
      </c>
    </row>
    <row r="76" spans="1:7" ht="47.25" customHeight="1">
      <c r="A76" s="16" t="s">
        <v>544</v>
      </c>
      <c r="B76" s="139" t="s">
        <v>347</v>
      </c>
      <c r="C76" s="6" t="s">
        <v>78</v>
      </c>
      <c r="D76" s="6" t="s">
        <v>468</v>
      </c>
      <c r="E76" s="54" t="s">
        <v>213</v>
      </c>
      <c r="F76" s="6" t="s">
        <v>81</v>
      </c>
      <c r="G76" s="104">
        <v>349736</v>
      </c>
    </row>
    <row r="77" spans="1:7" ht="20.25" customHeight="1">
      <c r="A77" s="45" t="s">
        <v>545</v>
      </c>
      <c r="B77" s="143" t="s">
        <v>347</v>
      </c>
      <c r="C77" s="6" t="s">
        <v>78</v>
      </c>
      <c r="D77" s="6" t="s">
        <v>468</v>
      </c>
      <c r="E77" s="54" t="s">
        <v>213</v>
      </c>
      <c r="F77" s="6" t="s">
        <v>84</v>
      </c>
      <c r="G77" s="104">
        <v>46011</v>
      </c>
    </row>
    <row r="78" spans="1:7" ht="20.25" customHeight="1">
      <c r="A78" s="55" t="s">
        <v>86</v>
      </c>
      <c r="B78" s="143" t="s">
        <v>347</v>
      </c>
      <c r="C78" s="54" t="s">
        <v>78</v>
      </c>
      <c r="D78" s="54" t="s">
        <v>468</v>
      </c>
      <c r="E78" s="54" t="s">
        <v>213</v>
      </c>
      <c r="F78" s="54" t="s">
        <v>85</v>
      </c>
      <c r="G78" s="104">
        <v>2000</v>
      </c>
    </row>
    <row r="79" spans="1:7" ht="15.75">
      <c r="A79" s="59" t="s">
        <v>556</v>
      </c>
      <c r="B79" s="141" t="s">
        <v>347</v>
      </c>
      <c r="C79" s="32" t="s">
        <v>78</v>
      </c>
      <c r="D79" s="31">
        <v>11</v>
      </c>
      <c r="E79" s="31"/>
      <c r="F79" s="6"/>
      <c r="G79" s="103">
        <f>SUM(G80)</f>
        <v>500000</v>
      </c>
    </row>
    <row r="80" spans="1:7" ht="24.75" customHeight="1">
      <c r="A80" s="11" t="s">
        <v>555</v>
      </c>
      <c r="B80" s="144" t="s">
        <v>347</v>
      </c>
      <c r="C80" s="6" t="s">
        <v>78</v>
      </c>
      <c r="D80" s="8">
        <v>11</v>
      </c>
      <c r="E80" s="53" t="s">
        <v>214</v>
      </c>
      <c r="F80" s="6"/>
      <c r="G80" s="104">
        <f>SUM(G81)</f>
        <v>500000</v>
      </c>
    </row>
    <row r="81" spans="1:7" ht="22.5" customHeight="1">
      <c r="A81" s="40" t="s">
        <v>556</v>
      </c>
      <c r="B81" s="143" t="s">
        <v>347</v>
      </c>
      <c r="C81" s="6" t="s">
        <v>78</v>
      </c>
      <c r="D81" s="8">
        <v>11</v>
      </c>
      <c r="E81" s="53" t="s">
        <v>215</v>
      </c>
      <c r="F81" s="6"/>
      <c r="G81" s="104">
        <f>SUM(G82)</f>
        <v>500000</v>
      </c>
    </row>
    <row r="82" spans="1:7" ht="20.25" customHeight="1">
      <c r="A82" s="9" t="s">
        <v>48</v>
      </c>
      <c r="B82" s="141" t="s">
        <v>347</v>
      </c>
      <c r="C82" s="6" t="s">
        <v>78</v>
      </c>
      <c r="D82" s="8">
        <v>11</v>
      </c>
      <c r="E82" s="53" t="s">
        <v>216</v>
      </c>
      <c r="F82" s="6"/>
      <c r="G82" s="104">
        <f>SUM(G83)</f>
        <v>500000</v>
      </c>
    </row>
    <row r="83" spans="1:7" ht="18" customHeight="1">
      <c r="A83" s="9" t="s">
        <v>86</v>
      </c>
      <c r="B83" s="141" t="s">
        <v>347</v>
      </c>
      <c r="C83" s="6" t="s">
        <v>78</v>
      </c>
      <c r="D83" s="8">
        <v>11</v>
      </c>
      <c r="E83" s="53" t="s">
        <v>216</v>
      </c>
      <c r="F83" s="6" t="s">
        <v>85</v>
      </c>
      <c r="G83" s="104">
        <v>500000</v>
      </c>
    </row>
    <row r="84" spans="1:7" ht="15.75">
      <c r="A84" s="30" t="s">
        <v>90</v>
      </c>
      <c r="B84" s="141" t="s">
        <v>347</v>
      </c>
      <c r="C84" s="32" t="s">
        <v>78</v>
      </c>
      <c r="D84" s="31">
        <v>13</v>
      </c>
      <c r="E84" s="31"/>
      <c r="F84" s="6"/>
      <c r="G84" s="103">
        <f>SUM(G85+G89+G94+G99+G104)</f>
        <v>10693248</v>
      </c>
    </row>
    <row r="85" spans="1:7" ht="34.5" customHeight="1">
      <c r="A85" s="77" t="s">
        <v>203</v>
      </c>
      <c r="B85" s="144" t="s">
        <v>347</v>
      </c>
      <c r="C85" s="56" t="s">
        <v>78</v>
      </c>
      <c r="D85" s="58">
        <v>13</v>
      </c>
      <c r="E85" s="58" t="s">
        <v>549</v>
      </c>
      <c r="F85" s="56"/>
      <c r="G85" s="103">
        <f>SUM(G86)</f>
        <v>80400</v>
      </c>
    </row>
    <row r="86" spans="1:7" ht="49.5" customHeight="1">
      <c r="A86" s="73" t="s">
        <v>204</v>
      </c>
      <c r="B86" s="145" t="s">
        <v>347</v>
      </c>
      <c r="C86" s="6" t="s">
        <v>78</v>
      </c>
      <c r="D86" s="42">
        <v>13</v>
      </c>
      <c r="E86" s="53" t="s">
        <v>573</v>
      </c>
      <c r="F86" s="6"/>
      <c r="G86" s="104">
        <f>SUM(G87)</f>
        <v>80400</v>
      </c>
    </row>
    <row r="87" spans="1:7" ht="33.75" customHeight="1">
      <c r="A87" s="9" t="s">
        <v>557</v>
      </c>
      <c r="B87" s="139" t="s">
        <v>347</v>
      </c>
      <c r="C87" s="6" t="s">
        <v>78</v>
      </c>
      <c r="D87" s="42">
        <v>13</v>
      </c>
      <c r="E87" s="53" t="s">
        <v>217</v>
      </c>
      <c r="F87" s="6"/>
      <c r="G87" s="104">
        <f>SUM(G88)</f>
        <v>80400</v>
      </c>
    </row>
    <row r="88" spans="1:7" ht="21" customHeight="1">
      <c r="A88" s="52" t="s">
        <v>634</v>
      </c>
      <c r="B88" s="139" t="s">
        <v>347</v>
      </c>
      <c r="C88" s="6" t="s">
        <v>78</v>
      </c>
      <c r="D88" s="42">
        <v>13</v>
      </c>
      <c r="E88" s="53" t="s">
        <v>217</v>
      </c>
      <c r="F88" s="54" t="s">
        <v>596</v>
      </c>
      <c r="G88" s="104">
        <v>80400</v>
      </c>
    </row>
    <row r="89" spans="1:7" ht="31.5">
      <c r="A89" s="79" t="s">
        <v>218</v>
      </c>
      <c r="B89" s="143" t="s">
        <v>347</v>
      </c>
      <c r="C89" s="56" t="s">
        <v>78</v>
      </c>
      <c r="D89" s="58">
        <v>13</v>
      </c>
      <c r="E89" s="58" t="s">
        <v>569</v>
      </c>
      <c r="F89" s="56"/>
      <c r="G89" s="103">
        <f>SUM(G90)</f>
        <v>168500</v>
      </c>
    </row>
    <row r="90" spans="1:7" ht="45">
      <c r="A90" s="81" t="s">
        <v>219</v>
      </c>
      <c r="B90" s="143" t="s">
        <v>347</v>
      </c>
      <c r="C90" s="6" t="s">
        <v>78</v>
      </c>
      <c r="D90" s="42">
        <v>13</v>
      </c>
      <c r="E90" s="53" t="s">
        <v>570</v>
      </c>
      <c r="F90" s="6"/>
      <c r="G90" s="104">
        <f>SUM(G91+G92)</f>
        <v>168500</v>
      </c>
    </row>
    <row r="91" spans="1:7" ht="24.75" customHeight="1">
      <c r="A91" s="45" t="s">
        <v>545</v>
      </c>
      <c r="B91" s="141" t="s">
        <v>347</v>
      </c>
      <c r="C91" s="6" t="s">
        <v>78</v>
      </c>
      <c r="D91" s="42">
        <v>13</v>
      </c>
      <c r="E91" s="53" t="s">
        <v>220</v>
      </c>
      <c r="F91" s="6" t="s">
        <v>84</v>
      </c>
      <c r="G91" s="104">
        <v>50000</v>
      </c>
    </row>
    <row r="92" spans="1:7" ht="34.5" customHeight="1">
      <c r="A92" s="55" t="s">
        <v>603</v>
      </c>
      <c r="B92" s="144" t="s">
        <v>347</v>
      </c>
      <c r="C92" s="54" t="s">
        <v>78</v>
      </c>
      <c r="D92" s="42">
        <v>13</v>
      </c>
      <c r="E92" s="53" t="s">
        <v>605</v>
      </c>
      <c r="F92" s="6"/>
      <c r="G92" s="104">
        <f>SUM(G93)</f>
        <v>118500</v>
      </c>
    </row>
    <row r="93" spans="1:7" ht="15.75" customHeight="1">
      <c r="A93" s="55" t="s">
        <v>89</v>
      </c>
      <c r="B93" s="143" t="s">
        <v>347</v>
      </c>
      <c r="C93" s="54" t="s">
        <v>78</v>
      </c>
      <c r="D93" s="42">
        <v>13</v>
      </c>
      <c r="E93" s="53" t="s">
        <v>605</v>
      </c>
      <c r="F93" s="54" t="s">
        <v>464</v>
      </c>
      <c r="G93" s="104">
        <v>118500</v>
      </c>
    </row>
    <row r="94" spans="1:7" ht="24" customHeight="1">
      <c r="A94" s="82" t="s">
        <v>91</v>
      </c>
      <c r="B94" s="141" t="s">
        <v>347</v>
      </c>
      <c r="C94" s="56" t="s">
        <v>78</v>
      </c>
      <c r="D94" s="58">
        <v>13</v>
      </c>
      <c r="E94" s="58" t="s">
        <v>221</v>
      </c>
      <c r="F94" s="56"/>
      <c r="G94" s="103">
        <f>SUM(G95)</f>
        <v>785512</v>
      </c>
    </row>
    <row r="95" spans="1:7" ht="23.25" customHeight="1">
      <c r="A95" s="152" t="s">
        <v>597</v>
      </c>
      <c r="B95" s="144" t="s">
        <v>347</v>
      </c>
      <c r="C95" s="54" t="s">
        <v>78</v>
      </c>
      <c r="D95" s="42">
        <v>13</v>
      </c>
      <c r="E95" s="53" t="s">
        <v>222</v>
      </c>
      <c r="F95" s="6"/>
      <c r="G95" s="104">
        <f>SUM(G96)</f>
        <v>785512</v>
      </c>
    </row>
    <row r="96" spans="1:7" ht="23.25" customHeight="1">
      <c r="A96" s="55" t="s">
        <v>47</v>
      </c>
      <c r="B96" s="143" t="s">
        <v>347</v>
      </c>
      <c r="C96" s="54" t="s">
        <v>209</v>
      </c>
      <c r="D96" s="42">
        <v>13</v>
      </c>
      <c r="E96" s="53" t="s">
        <v>223</v>
      </c>
      <c r="F96" s="6"/>
      <c r="G96" s="104">
        <f>SUM(G97:G98)</f>
        <v>785512</v>
      </c>
    </row>
    <row r="97" spans="1:7" ht="19.5" customHeight="1">
      <c r="A97" s="45" t="s">
        <v>545</v>
      </c>
      <c r="B97" s="139" t="s">
        <v>347</v>
      </c>
      <c r="C97" s="54" t="s">
        <v>78</v>
      </c>
      <c r="D97" s="42">
        <v>13</v>
      </c>
      <c r="E97" s="53" t="s">
        <v>223</v>
      </c>
      <c r="F97" s="54" t="s">
        <v>84</v>
      </c>
      <c r="G97" s="104">
        <v>170512</v>
      </c>
    </row>
    <row r="98" spans="1:7" ht="21.75" customHeight="1">
      <c r="A98" s="52" t="s">
        <v>86</v>
      </c>
      <c r="B98" s="141" t="s">
        <v>347</v>
      </c>
      <c r="C98" s="54" t="s">
        <v>78</v>
      </c>
      <c r="D98" s="42">
        <v>13</v>
      </c>
      <c r="E98" s="53" t="s">
        <v>223</v>
      </c>
      <c r="F98" s="54" t="s">
        <v>85</v>
      </c>
      <c r="G98" s="104">
        <v>615000</v>
      </c>
    </row>
    <row r="99" spans="1:7" ht="18" customHeight="1">
      <c r="A99" s="82" t="s">
        <v>195</v>
      </c>
      <c r="B99" s="144" t="s">
        <v>347</v>
      </c>
      <c r="C99" s="56" t="s">
        <v>78</v>
      </c>
      <c r="D99" s="58">
        <v>13</v>
      </c>
      <c r="E99" s="58" t="s">
        <v>194</v>
      </c>
      <c r="F99" s="56"/>
      <c r="G99" s="103">
        <f>SUM(G100)</f>
        <v>945836</v>
      </c>
    </row>
    <row r="100" spans="1:7" ht="18" customHeight="1">
      <c r="A100" s="75" t="s">
        <v>197</v>
      </c>
      <c r="B100" s="143" t="s">
        <v>347</v>
      </c>
      <c r="C100" s="6" t="s">
        <v>78</v>
      </c>
      <c r="D100" s="42">
        <v>13</v>
      </c>
      <c r="E100" s="53" t="s">
        <v>196</v>
      </c>
      <c r="F100" s="6"/>
      <c r="G100" s="104">
        <f>SUM(G101)</f>
        <v>945836</v>
      </c>
    </row>
    <row r="101" spans="1:7" ht="63" customHeight="1">
      <c r="A101" s="76" t="s">
        <v>225</v>
      </c>
      <c r="B101" s="143" t="s">
        <v>347</v>
      </c>
      <c r="C101" s="6" t="s">
        <v>78</v>
      </c>
      <c r="D101" s="42">
        <v>13</v>
      </c>
      <c r="E101" s="53" t="s">
        <v>224</v>
      </c>
      <c r="F101" s="6"/>
      <c r="G101" s="104">
        <f>SUM(G102:G103)</f>
        <v>945836</v>
      </c>
    </row>
    <row r="102" spans="1:7" ht="30.75" customHeight="1">
      <c r="A102" s="16" t="s">
        <v>544</v>
      </c>
      <c r="B102" s="141" t="s">
        <v>347</v>
      </c>
      <c r="C102" s="6" t="s">
        <v>78</v>
      </c>
      <c r="D102" s="42">
        <v>13</v>
      </c>
      <c r="E102" s="53" t="s">
        <v>224</v>
      </c>
      <c r="F102" s="6" t="s">
        <v>81</v>
      </c>
      <c r="G102" s="104">
        <v>850875</v>
      </c>
    </row>
    <row r="103" spans="1:7" ht="18.75" customHeight="1">
      <c r="A103" s="45" t="s">
        <v>545</v>
      </c>
      <c r="B103" s="144" t="s">
        <v>347</v>
      </c>
      <c r="C103" s="6" t="s">
        <v>78</v>
      </c>
      <c r="D103" s="42">
        <v>13</v>
      </c>
      <c r="E103" s="53" t="s">
        <v>224</v>
      </c>
      <c r="F103" s="6" t="s">
        <v>84</v>
      </c>
      <c r="G103" s="104">
        <v>94961</v>
      </c>
    </row>
    <row r="104" spans="1:7" ht="30" customHeight="1">
      <c r="A104" s="83" t="s">
        <v>227</v>
      </c>
      <c r="B104" s="143" t="s">
        <v>347</v>
      </c>
      <c r="C104" s="56" t="s">
        <v>78</v>
      </c>
      <c r="D104" s="58">
        <v>13</v>
      </c>
      <c r="E104" s="58" t="s">
        <v>226</v>
      </c>
      <c r="F104" s="56"/>
      <c r="G104" s="103">
        <f>SUM(G105)</f>
        <v>8713000</v>
      </c>
    </row>
    <row r="105" spans="1:7" ht="31.5">
      <c r="A105" s="84" t="s">
        <v>230</v>
      </c>
      <c r="B105" s="141" t="s">
        <v>347</v>
      </c>
      <c r="C105" s="6" t="s">
        <v>78</v>
      </c>
      <c r="D105" s="8">
        <v>13</v>
      </c>
      <c r="E105" s="53" t="s">
        <v>228</v>
      </c>
      <c r="F105" s="6"/>
      <c r="G105" s="104">
        <f>SUM(G106)</f>
        <v>8713000</v>
      </c>
    </row>
    <row r="106" spans="1:7" ht="23.25" customHeight="1">
      <c r="A106" s="76" t="s">
        <v>561</v>
      </c>
      <c r="B106" s="141" t="s">
        <v>347</v>
      </c>
      <c r="C106" s="6" t="s">
        <v>78</v>
      </c>
      <c r="D106" s="8">
        <v>13</v>
      </c>
      <c r="E106" s="53" t="s">
        <v>229</v>
      </c>
      <c r="F106" s="6"/>
      <c r="G106" s="104">
        <f>SUM(G107:G109)</f>
        <v>8713000</v>
      </c>
    </row>
    <row r="107" spans="1:7" ht="31.5" customHeight="1">
      <c r="A107" s="16" t="s">
        <v>544</v>
      </c>
      <c r="B107" s="141" t="s">
        <v>347</v>
      </c>
      <c r="C107" s="6" t="s">
        <v>78</v>
      </c>
      <c r="D107" s="8">
        <v>13</v>
      </c>
      <c r="E107" s="53" t="s">
        <v>229</v>
      </c>
      <c r="F107" s="6" t="s">
        <v>81</v>
      </c>
      <c r="G107" s="104">
        <v>5853000</v>
      </c>
    </row>
    <row r="108" spans="1:7" ht="21" customHeight="1">
      <c r="A108" s="45" t="s">
        <v>545</v>
      </c>
      <c r="B108" s="144" t="s">
        <v>347</v>
      </c>
      <c r="C108" s="6" t="s">
        <v>78</v>
      </c>
      <c r="D108" s="8">
        <v>13</v>
      </c>
      <c r="E108" s="53" t="s">
        <v>229</v>
      </c>
      <c r="F108" s="6" t="s">
        <v>84</v>
      </c>
      <c r="G108" s="104">
        <v>2670000</v>
      </c>
    </row>
    <row r="109" spans="1:7" ht="19.5" customHeight="1">
      <c r="A109" s="52" t="s">
        <v>86</v>
      </c>
      <c r="B109" s="145" t="s">
        <v>347</v>
      </c>
      <c r="C109" s="6" t="s">
        <v>78</v>
      </c>
      <c r="D109" s="8">
        <v>13</v>
      </c>
      <c r="E109" s="53" t="s">
        <v>229</v>
      </c>
      <c r="F109" s="6" t="s">
        <v>85</v>
      </c>
      <c r="G109" s="104">
        <v>190000</v>
      </c>
    </row>
    <row r="110" spans="1:7" ht="31.5">
      <c r="A110" s="30" t="s">
        <v>474</v>
      </c>
      <c r="B110" s="139" t="s">
        <v>347</v>
      </c>
      <c r="C110" s="32" t="s">
        <v>83</v>
      </c>
      <c r="D110" s="31"/>
      <c r="E110" s="31"/>
      <c r="F110" s="6"/>
      <c r="G110" s="103">
        <f>SUM(G111+G119)</f>
        <v>1198600</v>
      </c>
    </row>
    <row r="111" spans="1:7" ht="31.5">
      <c r="A111" s="30" t="s">
        <v>475</v>
      </c>
      <c r="B111" s="139" t="s">
        <v>347</v>
      </c>
      <c r="C111" s="32" t="s">
        <v>83</v>
      </c>
      <c r="D111" s="36" t="s">
        <v>99</v>
      </c>
      <c r="E111" s="31"/>
      <c r="F111" s="6"/>
      <c r="G111" s="103">
        <f>SUM(G112)</f>
        <v>1118500</v>
      </c>
    </row>
    <row r="112" spans="1:7" ht="50.25" customHeight="1">
      <c r="A112" s="127" t="s">
        <v>645</v>
      </c>
      <c r="B112" s="143" t="s">
        <v>347</v>
      </c>
      <c r="C112" s="6" t="s">
        <v>83</v>
      </c>
      <c r="D112" s="12" t="s">
        <v>99</v>
      </c>
      <c r="E112" s="53" t="s">
        <v>553</v>
      </c>
      <c r="F112" s="6"/>
      <c r="G112" s="104">
        <f>SUM(G113)</f>
        <v>1118500</v>
      </c>
    </row>
    <row r="113" spans="1:7" ht="30" customHeight="1">
      <c r="A113" s="127" t="s">
        <v>599</v>
      </c>
      <c r="B113" s="141" t="s">
        <v>347</v>
      </c>
      <c r="C113" s="54" t="s">
        <v>83</v>
      </c>
      <c r="D113" s="70" t="s">
        <v>99</v>
      </c>
      <c r="E113" s="53" t="s">
        <v>239</v>
      </c>
      <c r="F113" s="6"/>
      <c r="G113" s="104">
        <f>SUM(G114+G116)</f>
        <v>1118500</v>
      </c>
    </row>
    <row r="114" spans="1:7" ht="20.25" customHeight="1">
      <c r="A114" s="76" t="s">
        <v>561</v>
      </c>
      <c r="B114" s="144" t="s">
        <v>347</v>
      </c>
      <c r="C114" s="6" t="s">
        <v>83</v>
      </c>
      <c r="D114" s="12" t="s">
        <v>99</v>
      </c>
      <c r="E114" s="53" t="s">
        <v>237</v>
      </c>
      <c r="F114" s="6"/>
      <c r="G114" s="104">
        <f>SUM(G115)</f>
        <v>1000000</v>
      </c>
    </row>
    <row r="115" spans="1:7" ht="45.75" customHeight="1">
      <c r="A115" s="16" t="s">
        <v>544</v>
      </c>
      <c r="B115" s="143" t="s">
        <v>347</v>
      </c>
      <c r="C115" s="6" t="s">
        <v>83</v>
      </c>
      <c r="D115" s="12" t="s">
        <v>99</v>
      </c>
      <c r="E115" s="53" t="s">
        <v>237</v>
      </c>
      <c r="F115" s="6" t="s">
        <v>81</v>
      </c>
      <c r="G115" s="104">
        <v>1000000</v>
      </c>
    </row>
    <row r="116" spans="1:7" ht="48.75" customHeight="1">
      <c r="A116" s="55" t="s">
        <v>604</v>
      </c>
      <c r="B116" s="141" t="s">
        <v>347</v>
      </c>
      <c r="C116" s="54" t="s">
        <v>83</v>
      </c>
      <c r="D116" s="70" t="s">
        <v>99</v>
      </c>
      <c r="E116" s="53" t="s">
        <v>606</v>
      </c>
      <c r="F116" s="6"/>
      <c r="G116" s="104">
        <f>SUM(G117)</f>
        <v>118500</v>
      </c>
    </row>
    <row r="117" spans="1:7" ht="21.75" customHeight="1">
      <c r="A117" s="55" t="s">
        <v>89</v>
      </c>
      <c r="B117" s="141" t="s">
        <v>347</v>
      </c>
      <c r="C117" s="54" t="s">
        <v>83</v>
      </c>
      <c r="D117" s="70" t="s">
        <v>99</v>
      </c>
      <c r="E117" s="53" t="s">
        <v>606</v>
      </c>
      <c r="F117" s="54" t="s">
        <v>464</v>
      </c>
      <c r="G117" s="104">
        <v>118500</v>
      </c>
    </row>
    <row r="118" spans="1:7" ht="18" customHeight="1">
      <c r="A118" s="55" t="s">
        <v>635</v>
      </c>
      <c r="B118" s="141" t="s">
        <v>347</v>
      </c>
      <c r="C118" s="54" t="s">
        <v>83</v>
      </c>
      <c r="D118" s="70" t="s">
        <v>610</v>
      </c>
      <c r="E118" s="53"/>
      <c r="F118" s="54"/>
      <c r="G118" s="104">
        <v>80100</v>
      </c>
    </row>
    <row r="119" spans="1:7" ht="33" customHeight="1">
      <c r="A119" s="72" t="s">
        <v>607</v>
      </c>
      <c r="B119" s="144" t="s">
        <v>347</v>
      </c>
      <c r="C119" s="54" t="s">
        <v>83</v>
      </c>
      <c r="D119" s="70" t="s">
        <v>610</v>
      </c>
      <c r="E119" s="53" t="s">
        <v>554</v>
      </c>
      <c r="F119" s="54"/>
      <c r="G119" s="104">
        <f>SUM(G120)</f>
        <v>80100</v>
      </c>
    </row>
    <row r="120" spans="1:7" ht="49.5" customHeight="1">
      <c r="A120" s="55" t="s">
        <v>608</v>
      </c>
      <c r="B120" s="145" t="s">
        <v>347</v>
      </c>
      <c r="C120" s="54" t="s">
        <v>83</v>
      </c>
      <c r="D120" s="70" t="s">
        <v>610</v>
      </c>
      <c r="E120" s="53" t="s">
        <v>59</v>
      </c>
      <c r="F120" s="54"/>
      <c r="G120" s="104">
        <f>SUM(G121)</f>
        <v>80100</v>
      </c>
    </row>
    <row r="121" spans="1:7" ht="62.25" customHeight="1">
      <c r="A121" s="55" t="s">
        <v>609</v>
      </c>
      <c r="B121" s="139" t="s">
        <v>347</v>
      </c>
      <c r="C121" s="54" t="s">
        <v>83</v>
      </c>
      <c r="D121" s="70" t="s">
        <v>610</v>
      </c>
      <c r="E121" s="53" t="s">
        <v>611</v>
      </c>
      <c r="F121" s="54"/>
      <c r="G121" s="104">
        <f>SUM(G122)</f>
        <v>80100</v>
      </c>
    </row>
    <row r="122" spans="1:7" ht="18.75" customHeight="1">
      <c r="A122" s="55" t="s">
        <v>89</v>
      </c>
      <c r="B122" s="139" t="s">
        <v>347</v>
      </c>
      <c r="C122" s="54" t="s">
        <v>83</v>
      </c>
      <c r="D122" s="70" t="s">
        <v>610</v>
      </c>
      <c r="E122" s="53" t="s">
        <v>611</v>
      </c>
      <c r="F122" s="54" t="s">
        <v>464</v>
      </c>
      <c r="G122" s="104">
        <v>80100</v>
      </c>
    </row>
    <row r="123" spans="1:7" ht="15.75">
      <c r="A123" s="30" t="s">
        <v>92</v>
      </c>
      <c r="B123" s="143" t="s">
        <v>347</v>
      </c>
      <c r="C123" s="32" t="s">
        <v>88</v>
      </c>
      <c r="D123" s="70"/>
      <c r="E123" s="31"/>
      <c r="F123" s="6"/>
      <c r="G123" s="103">
        <f>SUM(G124+G131)</f>
        <v>4786178</v>
      </c>
    </row>
    <row r="124" spans="1:7" ht="15.75">
      <c r="A124" s="30" t="s">
        <v>9</v>
      </c>
      <c r="B124" s="141" t="s">
        <v>347</v>
      </c>
      <c r="C124" s="32" t="s">
        <v>88</v>
      </c>
      <c r="D124" s="36" t="s">
        <v>99</v>
      </c>
      <c r="E124" s="31"/>
      <c r="F124" s="6"/>
      <c r="G124" s="103">
        <f>SUM(G126)</f>
        <v>4013178</v>
      </c>
    </row>
    <row r="125" spans="1:7" ht="48" customHeight="1">
      <c r="A125" s="74" t="s">
        <v>241</v>
      </c>
      <c r="B125" s="144" t="s">
        <v>347</v>
      </c>
      <c r="C125" s="56" t="s">
        <v>88</v>
      </c>
      <c r="D125" s="57" t="s">
        <v>99</v>
      </c>
      <c r="E125" s="58" t="s">
        <v>242</v>
      </c>
      <c r="F125" s="56"/>
      <c r="G125" s="103">
        <f>SUM(G126)</f>
        <v>4013178</v>
      </c>
    </row>
    <row r="126" spans="1:7" ht="49.5" customHeight="1">
      <c r="A126" s="122" t="s">
        <v>594</v>
      </c>
      <c r="B126" s="143" t="s">
        <v>347</v>
      </c>
      <c r="C126" s="54" t="s">
        <v>88</v>
      </c>
      <c r="D126" s="70" t="s">
        <v>99</v>
      </c>
      <c r="E126" s="53" t="s">
        <v>279</v>
      </c>
      <c r="F126" s="54"/>
      <c r="G126" s="104">
        <f>SUM(G127+G129)</f>
        <v>4013178</v>
      </c>
    </row>
    <row r="127" spans="1:7" ht="31.5">
      <c r="A127" s="73" t="s">
        <v>244</v>
      </c>
      <c r="B127" s="141" t="s">
        <v>347</v>
      </c>
      <c r="C127" s="54" t="s">
        <v>88</v>
      </c>
      <c r="D127" s="70" t="s">
        <v>99</v>
      </c>
      <c r="E127" s="53" t="s">
        <v>280</v>
      </c>
      <c r="F127" s="54"/>
      <c r="G127" s="104">
        <f>SUM(G128)</f>
        <v>1973068</v>
      </c>
    </row>
    <row r="128" spans="1:7" ht="18" customHeight="1">
      <c r="A128" s="55" t="s">
        <v>591</v>
      </c>
      <c r="B128" s="141" t="s">
        <v>347</v>
      </c>
      <c r="C128" s="54" t="s">
        <v>88</v>
      </c>
      <c r="D128" s="70" t="s">
        <v>99</v>
      </c>
      <c r="E128" s="53" t="s">
        <v>280</v>
      </c>
      <c r="F128" s="54" t="s">
        <v>63</v>
      </c>
      <c r="G128" s="104">
        <v>1973068</v>
      </c>
    </row>
    <row r="129" spans="1:7" ht="35.25" customHeight="1">
      <c r="A129" s="73" t="s">
        <v>245</v>
      </c>
      <c r="B129" s="141" t="s">
        <v>347</v>
      </c>
      <c r="C129" s="54" t="s">
        <v>88</v>
      </c>
      <c r="D129" s="70" t="s">
        <v>99</v>
      </c>
      <c r="E129" s="53" t="s">
        <v>281</v>
      </c>
      <c r="F129" s="54"/>
      <c r="G129" s="104">
        <f>SUM(G130)</f>
        <v>2040110</v>
      </c>
    </row>
    <row r="130" spans="1:7" ht="21" customHeight="1">
      <c r="A130" s="45" t="s">
        <v>545</v>
      </c>
      <c r="B130" s="144" t="s">
        <v>347</v>
      </c>
      <c r="C130" s="54" t="s">
        <v>88</v>
      </c>
      <c r="D130" s="70" t="s">
        <v>99</v>
      </c>
      <c r="E130" s="53" t="s">
        <v>281</v>
      </c>
      <c r="F130" s="54" t="s">
        <v>84</v>
      </c>
      <c r="G130" s="104">
        <v>2040110</v>
      </c>
    </row>
    <row r="131" spans="1:7" ht="21" customHeight="1">
      <c r="A131" s="87" t="s">
        <v>248</v>
      </c>
      <c r="B131" s="145" t="s">
        <v>347</v>
      </c>
      <c r="C131" s="56" t="s">
        <v>88</v>
      </c>
      <c r="D131" s="57" t="s">
        <v>240</v>
      </c>
      <c r="E131" s="58"/>
      <c r="F131" s="56"/>
      <c r="G131" s="103">
        <f>SUM(G132+G140+G136)</f>
        <v>773000</v>
      </c>
    </row>
    <row r="132" spans="1:7" ht="50.25" customHeight="1">
      <c r="A132" s="74" t="s">
        <v>252</v>
      </c>
      <c r="B132" s="139" t="s">
        <v>347</v>
      </c>
      <c r="C132" s="56" t="s">
        <v>88</v>
      </c>
      <c r="D132" s="57" t="s">
        <v>240</v>
      </c>
      <c r="E132" s="58" t="s">
        <v>249</v>
      </c>
      <c r="F132" s="56"/>
      <c r="G132" s="103">
        <f>SUM(G133)</f>
        <v>453000</v>
      </c>
    </row>
    <row r="133" spans="1:7" ht="43.5" customHeight="1">
      <c r="A133" s="55" t="s">
        <v>253</v>
      </c>
      <c r="B133" s="139" t="s">
        <v>347</v>
      </c>
      <c r="C133" s="54" t="s">
        <v>88</v>
      </c>
      <c r="D133" s="70" t="s">
        <v>240</v>
      </c>
      <c r="E133" s="53" t="s">
        <v>250</v>
      </c>
      <c r="F133" s="54"/>
      <c r="G133" s="104">
        <f>SUM(G134)</f>
        <v>453000</v>
      </c>
    </row>
    <row r="134" spans="1:7" ht="31.5">
      <c r="A134" s="88" t="s">
        <v>254</v>
      </c>
      <c r="B134" s="143" t="s">
        <v>347</v>
      </c>
      <c r="C134" s="54" t="s">
        <v>88</v>
      </c>
      <c r="D134" s="70" t="s">
        <v>240</v>
      </c>
      <c r="E134" s="53" t="s">
        <v>251</v>
      </c>
      <c r="F134" s="54"/>
      <c r="G134" s="104">
        <f>SUM(G135)</f>
        <v>453000</v>
      </c>
    </row>
    <row r="135" spans="1:7" ht="24" customHeight="1">
      <c r="A135" s="55" t="s">
        <v>545</v>
      </c>
      <c r="B135" s="143" t="s">
        <v>347</v>
      </c>
      <c r="C135" s="54" t="s">
        <v>88</v>
      </c>
      <c r="D135" s="70" t="s">
        <v>240</v>
      </c>
      <c r="E135" s="53" t="s">
        <v>251</v>
      </c>
      <c r="F135" s="54" t="s">
        <v>84</v>
      </c>
      <c r="G135" s="104">
        <v>453000</v>
      </c>
    </row>
    <row r="136" spans="1:7" ht="47.25">
      <c r="A136" s="72" t="s">
        <v>241</v>
      </c>
      <c r="B136" s="139" t="s">
        <v>347</v>
      </c>
      <c r="C136" s="56" t="s">
        <v>88</v>
      </c>
      <c r="D136" s="57" t="s">
        <v>240</v>
      </c>
      <c r="E136" s="90" t="s">
        <v>242</v>
      </c>
      <c r="F136" s="69"/>
      <c r="G136" s="103">
        <f>SUM(G137)</f>
        <v>300000</v>
      </c>
    </row>
    <row r="137" spans="1:7" ht="43.5" customHeight="1">
      <c r="A137" s="86" t="s">
        <v>243</v>
      </c>
      <c r="B137" s="141" t="s">
        <v>347</v>
      </c>
      <c r="C137" s="54" t="s">
        <v>88</v>
      </c>
      <c r="D137" s="70" t="s">
        <v>240</v>
      </c>
      <c r="E137" s="92" t="s">
        <v>279</v>
      </c>
      <c r="F137" s="44"/>
      <c r="G137" s="104">
        <f>SUM(G138)</f>
        <v>300000</v>
      </c>
    </row>
    <row r="138" spans="1:7" ht="31.5">
      <c r="A138" s="76" t="s">
        <v>247</v>
      </c>
      <c r="B138" s="144" t="s">
        <v>347</v>
      </c>
      <c r="C138" s="54" t="s">
        <v>88</v>
      </c>
      <c r="D138" s="70" t="s">
        <v>240</v>
      </c>
      <c r="E138" s="92" t="s">
        <v>246</v>
      </c>
      <c r="F138" s="44"/>
      <c r="G138" s="104">
        <f>SUM(G139)</f>
        <v>300000</v>
      </c>
    </row>
    <row r="139" spans="1:7" ht="21" customHeight="1">
      <c r="A139" s="45" t="s">
        <v>545</v>
      </c>
      <c r="B139" s="144" t="s">
        <v>347</v>
      </c>
      <c r="C139" s="54" t="s">
        <v>88</v>
      </c>
      <c r="D139" s="70" t="s">
        <v>240</v>
      </c>
      <c r="E139" s="92" t="s">
        <v>246</v>
      </c>
      <c r="F139" s="44" t="s">
        <v>84</v>
      </c>
      <c r="G139" s="104">
        <v>300000</v>
      </c>
    </row>
    <row r="140" spans="1:7" ht="21.75" customHeight="1">
      <c r="A140" s="72" t="s">
        <v>260</v>
      </c>
      <c r="B140" s="143" t="s">
        <v>347</v>
      </c>
      <c r="C140" s="56" t="s">
        <v>88</v>
      </c>
      <c r="D140" s="57" t="s">
        <v>240</v>
      </c>
      <c r="E140" s="58" t="s">
        <v>562</v>
      </c>
      <c r="F140" s="56"/>
      <c r="G140" s="103">
        <f>SUM(G141)</f>
        <v>20000</v>
      </c>
    </row>
    <row r="141" spans="1:7" ht="36" customHeight="1">
      <c r="A141" s="55" t="s">
        <v>261</v>
      </c>
      <c r="B141" s="143" t="s">
        <v>347</v>
      </c>
      <c r="C141" s="54" t="s">
        <v>88</v>
      </c>
      <c r="D141" s="70" t="s">
        <v>240</v>
      </c>
      <c r="E141" s="53" t="s">
        <v>41</v>
      </c>
      <c r="F141" s="54"/>
      <c r="G141" s="104">
        <f>SUM(G142)</f>
        <v>20000</v>
      </c>
    </row>
    <row r="142" spans="1:7" ht="33" customHeight="1">
      <c r="A142" s="76" t="s">
        <v>262</v>
      </c>
      <c r="B142" s="141" t="s">
        <v>347</v>
      </c>
      <c r="C142" s="54" t="s">
        <v>88</v>
      </c>
      <c r="D142" s="70" t="s">
        <v>240</v>
      </c>
      <c r="E142" s="53" t="s">
        <v>259</v>
      </c>
      <c r="F142" s="54"/>
      <c r="G142" s="104">
        <f>SUM(G143)</f>
        <v>20000</v>
      </c>
    </row>
    <row r="143" spans="1:7" ht="21.75" customHeight="1">
      <c r="A143" s="55" t="s">
        <v>545</v>
      </c>
      <c r="B143" s="144" t="s">
        <v>347</v>
      </c>
      <c r="C143" s="54" t="s">
        <v>88</v>
      </c>
      <c r="D143" s="70" t="s">
        <v>240</v>
      </c>
      <c r="E143" s="53" t="s">
        <v>259</v>
      </c>
      <c r="F143" s="54" t="s">
        <v>84</v>
      </c>
      <c r="G143" s="104">
        <v>20000</v>
      </c>
    </row>
    <row r="144" spans="1:7" ht="22.5" customHeight="1">
      <c r="A144" s="72" t="s">
        <v>612</v>
      </c>
      <c r="B144" s="143" t="s">
        <v>347</v>
      </c>
      <c r="C144" s="54" t="s">
        <v>613</v>
      </c>
      <c r="D144" s="70"/>
      <c r="E144" s="53"/>
      <c r="F144" s="54"/>
      <c r="G144" s="104">
        <f>SUM(G145+G150+G157)</f>
        <v>2339700</v>
      </c>
    </row>
    <row r="145" spans="1:7" ht="19.5" customHeight="1">
      <c r="A145" s="72" t="s">
        <v>614</v>
      </c>
      <c r="B145" s="141" t="s">
        <v>347</v>
      </c>
      <c r="C145" s="54" t="s">
        <v>613</v>
      </c>
      <c r="D145" s="70" t="s">
        <v>80</v>
      </c>
      <c r="E145" s="53"/>
      <c r="F145" s="54"/>
      <c r="G145" s="104">
        <f>SUM(G146)</f>
        <v>854700</v>
      </c>
    </row>
    <row r="146" spans="1:7" ht="32.25" customHeight="1">
      <c r="A146" s="55" t="s">
        <v>615</v>
      </c>
      <c r="B146" s="141" t="s">
        <v>347</v>
      </c>
      <c r="C146" s="54" t="s">
        <v>613</v>
      </c>
      <c r="D146" s="70" t="s">
        <v>80</v>
      </c>
      <c r="E146" s="53" t="s">
        <v>616</v>
      </c>
      <c r="F146" s="54"/>
      <c r="G146" s="104">
        <f>SUM(G147)</f>
        <v>854700</v>
      </c>
    </row>
    <row r="147" spans="1:7" ht="50.25" customHeight="1">
      <c r="A147" s="55" t="s">
        <v>617</v>
      </c>
      <c r="B147" s="141" t="s">
        <v>347</v>
      </c>
      <c r="C147" s="54" t="s">
        <v>613</v>
      </c>
      <c r="D147" s="70" t="s">
        <v>80</v>
      </c>
      <c r="E147" s="53" t="s">
        <v>618</v>
      </c>
      <c r="F147" s="54"/>
      <c r="G147" s="104">
        <f>SUM(G148)</f>
        <v>854700</v>
      </c>
    </row>
    <row r="148" spans="1:7" ht="59.25" customHeight="1">
      <c r="A148" s="55" t="s">
        <v>619</v>
      </c>
      <c r="B148" s="144" t="s">
        <v>347</v>
      </c>
      <c r="C148" s="54" t="s">
        <v>613</v>
      </c>
      <c r="D148" s="70" t="s">
        <v>80</v>
      </c>
      <c r="E148" s="53" t="s">
        <v>620</v>
      </c>
      <c r="F148" s="54"/>
      <c r="G148" s="104">
        <f>SUM(G149)</f>
        <v>854700</v>
      </c>
    </row>
    <row r="149" spans="1:7" ht="20.25" customHeight="1">
      <c r="A149" s="55" t="s">
        <v>89</v>
      </c>
      <c r="B149" s="145" t="s">
        <v>347</v>
      </c>
      <c r="C149" s="54" t="s">
        <v>613</v>
      </c>
      <c r="D149" s="70" t="s">
        <v>80</v>
      </c>
      <c r="E149" s="53" t="s">
        <v>620</v>
      </c>
      <c r="F149" s="54" t="s">
        <v>464</v>
      </c>
      <c r="G149" s="104">
        <v>854700</v>
      </c>
    </row>
    <row r="150" spans="1:7" ht="21" customHeight="1">
      <c r="A150" s="72" t="s">
        <v>621</v>
      </c>
      <c r="B150" s="139" t="s">
        <v>347</v>
      </c>
      <c r="C150" s="54" t="s">
        <v>613</v>
      </c>
      <c r="D150" s="70" t="s">
        <v>83</v>
      </c>
      <c r="E150" s="53"/>
      <c r="F150" s="54"/>
      <c r="G150" s="104">
        <f>SUM(G151)</f>
        <v>709900</v>
      </c>
    </row>
    <row r="151" spans="1:7" ht="33" customHeight="1">
      <c r="A151" s="55" t="s">
        <v>615</v>
      </c>
      <c r="B151" s="139" t="s">
        <v>347</v>
      </c>
      <c r="C151" s="54" t="s">
        <v>613</v>
      </c>
      <c r="D151" s="70" t="s">
        <v>83</v>
      </c>
      <c r="E151" s="53" t="s">
        <v>616</v>
      </c>
      <c r="F151" s="54"/>
      <c r="G151" s="104">
        <f>SUM(G152)</f>
        <v>709900</v>
      </c>
    </row>
    <row r="152" spans="1:7" ht="47.25" customHeight="1">
      <c r="A152" s="55" t="s">
        <v>617</v>
      </c>
      <c r="B152" s="143" t="s">
        <v>347</v>
      </c>
      <c r="C152" s="54" t="s">
        <v>613</v>
      </c>
      <c r="D152" s="70" t="s">
        <v>83</v>
      </c>
      <c r="E152" s="53" t="s">
        <v>618</v>
      </c>
      <c r="F152" s="54"/>
      <c r="G152" s="104">
        <f>SUM(G153+G155)</f>
        <v>709900</v>
      </c>
    </row>
    <row r="153" spans="1:7" s="3" customFormat="1" ht="33.75" customHeight="1">
      <c r="A153" s="55" t="s">
        <v>636</v>
      </c>
      <c r="B153" s="141" t="s">
        <v>347</v>
      </c>
      <c r="C153" s="54" t="s">
        <v>613</v>
      </c>
      <c r="D153" s="70" t="s">
        <v>83</v>
      </c>
      <c r="E153" s="53" t="s">
        <v>624</v>
      </c>
      <c r="F153" s="54"/>
      <c r="G153" s="104">
        <f>SUM(G154)</f>
        <v>600000</v>
      </c>
    </row>
    <row r="154" spans="1:7" s="3" customFormat="1" ht="21.75" customHeight="1">
      <c r="A154" s="55" t="s">
        <v>89</v>
      </c>
      <c r="B154" s="144" t="s">
        <v>347</v>
      </c>
      <c r="C154" s="54" t="s">
        <v>613</v>
      </c>
      <c r="D154" s="70" t="s">
        <v>83</v>
      </c>
      <c r="E154" s="53" t="s">
        <v>624</v>
      </c>
      <c r="F154" s="54" t="s">
        <v>464</v>
      </c>
      <c r="G154" s="104">
        <v>600000</v>
      </c>
    </row>
    <row r="155" spans="1:7" s="3" customFormat="1" ht="30" customHeight="1">
      <c r="A155" s="55" t="s">
        <v>637</v>
      </c>
      <c r="B155" s="143" t="s">
        <v>347</v>
      </c>
      <c r="C155" s="54" t="s">
        <v>613</v>
      </c>
      <c r="D155" s="70" t="s">
        <v>83</v>
      </c>
      <c r="E155" s="53" t="s">
        <v>623</v>
      </c>
      <c r="F155" s="54"/>
      <c r="G155" s="104">
        <f>SUM(G156)</f>
        <v>109900</v>
      </c>
    </row>
    <row r="156" spans="1:7" s="15" customFormat="1" ht="20.25" customHeight="1">
      <c r="A156" s="55" t="s">
        <v>89</v>
      </c>
      <c r="B156" s="141" t="s">
        <v>347</v>
      </c>
      <c r="C156" s="54" t="s">
        <v>613</v>
      </c>
      <c r="D156" s="70" t="s">
        <v>83</v>
      </c>
      <c r="E156" s="53" t="s">
        <v>623</v>
      </c>
      <c r="F156" s="54" t="s">
        <v>464</v>
      </c>
      <c r="G156" s="104">
        <v>109900</v>
      </c>
    </row>
    <row r="157" spans="1:7" s="3" customFormat="1" ht="19.5" customHeight="1">
      <c r="A157" s="72" t="s">
        <v>626</v>
      </c>
      <c r="B157" s="141" t="s">
        <v>347</v>
      </c>
      <c r="C157" s="54" t="s">
        <v>613</v>
      </c>
      <c r="D157" s="70" t="s">
        <v>613</v>
      </c>
      <c r="E157" s="53"/>
      <c r="F157" s="54"/>
      <c r="G157" s="104">
        <f>SUM(G158)</f>
        <v>775100</v>
      </c>
    </row>
    <row r="158" spans="1:7" s="3" customFormat="1" ht="31.5" customHeight="1">
      <c r="A158" s="55" t="s">
        <v>615</v>
      </c>
      <c r="B158" s="141" t="s">
        <v>347</v>
      </c>
      <c r="C158" s="54" t="s">
        <v>613</v>
      </c>
      <c r="D158" s="70" t="s">
        <v>613</v>
      </c>
      <c r="E158" s="53" t="s">
        <v>616</v>
      </c>
      <c r="F158" s="54"/>
      <c r="G158" s="104">
        <f>SUM(G159)</f>
        <v>775100</v>
      </c>
    </row>
    <row r="159" spans="1:7" s="3" customFormat="1" ht="42.75" customHeight="1">
      <c r="A159" s="55" t="s">
        <v>617</v>
      </c>
      <c r="B159" s="144" t="s">
        <v>347</v>
      </c>
      <c r="C159" s="54" t="s">
        <v>613</v>
      </c>
      <c r="D159" s="70" t="s">
        <v>613</v>
      </c>
      <c r="E159" s="53" t="s">
        <v>618</v>
      </c>
      <c r="F159" s="54"/>
      <c r="G159" s="104">
        <f>SUM(G160+G162+G166+G168+G164)</f>
        <v>775100</v>
      </c>
    </row>
    <row r="160" spans="1:7" s="3" customFormat="1" ht="60.75" customHeight="1">
      <c r="A160" s="55" t="s">
        <v>619</v>
      </c>
      <c r="B160" s="145" t="s">
        <v>347</v>
      </c>
      <c r="C160" s="54" t="s">
        <v>613</v>
      </c>
      <c r="D160" s="70" t="s">
        <v>613</v>
      </c>
      <c r="E160" s="53" t="s">
        <v>620</v>
      </c>
      <c r="F160" s="54"/>
      <c r="G160" s="104">
        <f>SUM(G161)</f>
        <v>419500</v>
      </c>
    </row>
    <row r="161" spans="1:7" s="3" customFormat="1" ht="18" customHeight="1">
      <c r="A161" s="55" t="s">
        <v>89</v>
      </c>
      <c r="B161" s="139" t="s">
        <v>347</v>
      </c>
      <c r="C161" s="54" t="s">
        <v>613</v>
      </c>
      <c r="D161" s="70" t="s">
        <v>613</v>
      </c>
      <c r="E161" s="53" t="s">
        <v>620</v>
      </c>
      <c r="F161" s="54" t="s">
        <v>464</v>
      </c>
      <c r="G161" s="104">
        <v>419500</v>
      </c>
    </row>
    <row r="162" spans="1:7" ht="31.5" customHeight="1">
      <c r="A162" s="55" t="s">
        <v>622</v>
      </c>
      <c r="B162" s="139" t="s">
        <v>347</v>
      </c>
      <c r="C162" s="54" t="s">
        <v>613</v>
      </c>
      <c r="D162" s="70" t="s">
        <v>613</v>
      </c>
      <c r="E162" s="53" t="s">
        <v>624</v>
      </c>
      <c r="F162" s="54"/>
      <c r="G162" s="104">
        <f>SUM(G163)</f>
        <v>71200</v>
      </c>
    </row>
    <row r="163" spans="1:7" ht="18" customHeight="1">
      <c r="A163" s="55" t="s">
        <v>89</v>
      </c>
      <c r="B163" s="143" t="s">
        <v>347</v>
      </c>
      <c r="C163" s="54" t="s">
        <v>613</v>
      </c>
      <c r="D163" s="70" t="s">
        <v>613</v>
      </c>
      <c r="E163" s="53" t="s">
        <v>624</v>
      </c>
      <c r="F163" s="54" t="s">
        <v>464</v>
      </c>
      <c r="G163" s="104">
        <v>71200</v>
      </c>
    </row>
    <row r="164" spans="1:7" ht="35.25" customHeight="1">
      <c r="A164" s="55" t="s">
        <v>625</v>
      </c>
      <c r="B164" s="141" t="s">
        <v>347</v>
      </c>
      <c r="C164" s="54" t="s">
        <v>613</v>
      </c>
      <c r="D164" s="70" t="s">
        <v>613</v>
      </c>
      <c r="E164" s="53" t="s">
        <v>623</v>
      </c>
      <c r="F164" s="54"/>
      <c r="G164" s="104">
        <f>SUM(G165)</f>
        <v>94700</v>
      </c>
    </row>
    <row r="165" spans="1:7" ht="21" customHeight="1">
      <c r="A165" s="55" t="s">
        <v>89</v>
      </c>
      <c r="B165" s="144" t="s">
        <v>347</v>
      </c>
      <c r="C165" s="54" t="s">
        <v>613</v>
      </c>
      <c r="D165" s="70" t="s">
        <v>613</v>
      </c>
      <c r="E165" s="53" t="s">
        <v>623</v>
      </c>
      <c r="F165" s="54" t="s">
        <v>464</v>
      </c>
      <c r="G165" s="104">
        <v>94700</v>
      </c>
    </row>
    <row r="166" spans="1:7" ht="93" customHeight="1">
      <c r="A166" s="55" t="s">
        <v>628</v>
      </c>
      <c r="B166" s="143" t="s">
        <v>347</v>
      </c>
      <c r="C166" s="54" t="s">
        <v>613</v>
      </c>
      <c r="D166" s="70" t="s">
        <v>613</v>
      </c>
      <c r="E166" s="53" t="s">
        <v>627</v>
      </c>
      <c r="F166" s="54"/>
      <c r="G166" s="104">
        <f>SUM(G167)</f>
        <v>118500</v>
      </c>
    </row>
    <row r="167" spans="1:7" ht="20.25" customHeight="1">
      <c r="A167" s="55" t="s">
        <v>89</v>
      </c>
      <c r="B167" s="141" t="s">
        <v>347</v>
      </c>
      <c r="C167" s="54" t="s">
        <v>613</v>
      </c>
      <c r="D167" s="70" t="s">
        <v>613</v>
      </c>
      <c r="E167" s="53" t="s">
        <v>627</v>
      </c>
      <c r="F167" s="54" t="s">
        <v>464</v>
      </c>
      <c r="G167" s="104">
        <v>118500</v>
      </c>
    </row>
    <row r="168" spans="1:7" ht="15.75" customHeight="1">
      <c r="A168" s="55" t="s">
        <v>638</v>
      </c>
      <c r="B168" s="141" t="s">
        <v>347</v>
      </c>
      <c r="C168" s="54" t="s">
        <v>613</v>
      </c>
      <c r="D168" s="70" t="s">
        <v>613</v>
      </c>
      <c r="E168" s="53" t="s">
        <v>629</v>
      </c>
      <c r="F168" s="54"/>
      <c r="G168" s="104">
        <f>SUM(G169)</f>
        <v>71200</v>
      </c>
    </row>
    <row r="169" spans="1:7" s="3" customFormat="1" ht="18" customHeight="1">
      <c r="A169" s="55" t="s">
        <v>89</v>
      </c>
      <c r="B169" s="141" t="s">
        <v>347</v>
      </c>
      <c r="C169" s="54" t="s">
        <v>613</v>
      </c>
      <c r="D169" s="70" t="s">
        <v>613</v>
      </c>
      <c r="E169" s="53" t="s">
        <v>629</v>
      </c>
      <c r="F169" s="54" t="s">
        <v>464</v>
      </c>
      <c r="G169" s="104">
        <v>71200</v>
      </c>
    </row>
    <row r="170" spans="1:7" ht="15.75">
      <c r="A170" s="89" t="s">
        <v>93</v>
      </c>
      <c r="B170" s="144" t="s">
        <v>347</v>
      </c>
      <c r="C170" s="69" t="s">
        <v>95</v>
      </c>
      <c r="D170" s="90"/>
      <c r="E170" s="90"/>
      <c r="F170" s="44"/>
      <c r="G170" s="103">
        <f>SUM(G171,G187,G213,G221)</f>
        <v>254413430.21</v>
      </c>
    </row>
    <row r="171" spans="1:7" ht="13.5" customHeight="1">
      <c r="A171" s="89" t="s">
        <v>94</v>
      </c>
      <c r="B171" s="145" t="s">
        <v>347</v>
      </c>
      <c r="C171" s="69" t="s">
        <v>95</v>
      </c>
      <c r="D171" s="69" t="s">
        <v>78</v>
      </c>
      <c r="E171" s="90"/>
      <c r="F171" s="44"/>
      <c r="G171" s="103">
        <f>SUM(G172+G183)</f>
        <v>41445796.84</v>
      </c>
    </row>
    <row r="172" spans="1:7" ht="36.75" customHeight="1">
      <c r="A172" s="43" t="s">
        <v>325</v>
      </c>
      <c r="B172" s="139" t="s">
        <v>347</v>
      </c>
      <c r="C172" s="44" t="s">
        <v>95</v>
      </c>
      <c r="D172" s="44" t="s">
        <v>78</v>
      </c>
      <c r="E172" s="92" t="s">
        <v>551</v>
      </c>
      <c r="F172" s="44"/>
      <c r="G172" s="104">
        <f>SUM(G173)</f>
        <v>41425796.84</v>
      </c>
    </row>
    <row r="173" spans="1:7" ht="18.75" customHeight="1">
      <c r="A173" s="43" t="s">
        <v>335</v>
      </c>
      <c r="B173" s="139" t="s">
        <v>347</v>
      </c>
      <c r="C173" s="44" t="s">
        <v>95</v>
      </c>
      <c r="D173" s="44" t="s">
        <v>78</v>
      </c>
      <c r="E173" s="92" t="s">
        <v>303</v>
      </c>
      <c r="F173" s="44"/>
      <c r="G173" s="104">
        <f>SUM(G174+G177+G181)</f>
        <v>41425796.84</v>
      </c>
    </row>
    <row r="174" spans="1:7" ht="33" customHeight="1">
      <c r="A174" s="43" t="s">
        <v>566</v>
      </c>
      <c r="B174" s="143" t="s">
        <v>347</v>
      </c>
      <c r="C174" s="44" t="s">
        <v>95</v>
      </c>
      <c r="D174" s="44" t="s">
        <v>78</v>
      </c>
      <c r="E174" s="92" t="s">
        <v>331</v>
      </c>
      <c r="F174" s="44"/>
      <c r="G174" s="33">
        <f>SUM(G175:G176)</f>
        <v>22563364</v>
      </c>
    </row>
    <row r="175" spans="1:7" ht="32.25" customHeight="1">
      <c r="A175" s="99" t="s">
        <v>544</v>
      </c>
      <c r="B175" s="143" t="s">
        <v>347</v>
      </c>
      <c r="C175" s="44" t="s">
        <v>95</v>
      </c>
      <c r="D175" s="44" t="s">
        <v>78</v>
      </c>
      <c r="E175" s="92" t="s">
        <v>331</v>
      </c>
      <c r="F175" s="44" t="s">
        <v>81</v>
      </c>
      <c r="G175" s="33">
        <v>22393334</v>
      </c>
    </row>
    <row r="176" spans="1:7" ht="19.5" customHeight="1">
      <c r="A176" s="94" t="s">
        <v>545</v>
      </c>
      <c r="B176" s="141" t="s">
        <v>347</v>
      </c>
      <c r="C176" s="44" t="s">
        <v>95</v>
      </c>
      <c r="D176" s="44" t="s">
        <v>78</v>
      </c>
      <c r="E176" s="92" t="s">
        <v>331</v>
      </c>
      <c r="F176" s="44" t="s">
        <v>84</v>
      </c>
      <c r="G176" s="33">
        <v>170030</v>
      </c>
    </row>
    <row r="177" spans="1:7" ht="18" customHeight="1">
      <c r="A177" s="43" t="s">
        <v>561</v>
      </c>
      <c r="B177" s="144" t="s">
        <v>347</v>
      </c>
      <c r="C177" s="44" t="s">
        <v>95</v>
      </c>
      <c r="D177" s="44" t="s">
        <v>78</v>
      </c>
      <c r="E177" s="92" t="s">
        <v>332</v>
      </c>
      <c r="F177" s="44"/>
      <c r="G177" s="104">
        <f>SUM(G178:G180)</f>
        <v>18837890.84</v>
      </c>
    </row>
    <row r="178" spans="1:7" ht="46.5" customHeight="1">
      <c r="A178" s="99" t="s">
        <v>544</v>
      </c>
      <c r="B178" s="143" t="s">
        <v>347</v>
      </c>
      <c r="C178" s="44" t="s">
        <v>95</v>
      </c>
      <c r="D178" s="44" t="s">
        <v>78</v>
      </c>
      <c r="E178" s="92" t="s">
        <v>332</v>
      </c>
      <c r="F178" s="44" t="s">
        <v>81</v>
      </c>
      <c r="G178" s="33">
        <v>9065000</v>
      </c>
    </row>
    <row r="179" spans="1:7" ht="16.5" customHeight="1">
      <c r="A179" s="94" t="s">
        <v>545</v>
      </c>
      <c r="B179" s="141" t="s">
        <v>347</v>
      </c>
      <c r="C179" s="44" t="s">
        <v>95</v>
      </c>
      <c r="D179" s="44" t="s">
        <v>78</v>
      </c>
      <c r="E179" s="92" t="s">
        <v>332</v>
      </c>
      <c r="F179" s="44" t="s">
        <v>84</v>
      </c>
      <c r="G179" s="104">
        <v>8890683.84</v>
      </c>
    </row>
    <row r="180" spans="1:7" s="15" customFormat="1" ht="16.5" customHeight="1">
      <c r="A180" s="43" t="s">
        <v>86</v>
      </c>
      <c r="B180" s="144" t="s">
        <v>347</v>
      </c>
      <c r="C180" s="44" t="s">
        <v>95</v>
      </c>
      <c r="D180" s="44" t="s">
        <v>78</v>
      </c>
      <c r="E180" s="92" t="s">
        <v>332</v>
      </c>
      <c r="F180" s="44" t="s">
        <v>85</v>
      </c>
      <c r="G180" s="33">
        <v>882207</v>
      </c>
    </row>
    <row r="181" spans="1:7" s="3" customFormat="1" ht="20.25" customHeight="1">
      <c r="A181" s="43" t="s">
        <v>45</v>
      </c>
      <c r="B181" s="143" t="s">
        <v>347</v>
      </c>
      <c r="C181" s="44" t="s">
        <v>95</v>
      </c>
      <c r="D181" s="44" t="s">
        <v>78</v>
      </c>
      <c r="E181" s="92" t="s">
        <v>333</v>
      </c>
      <c r="F181" s="44"/>
      <c r="G181" s="33">
        <f>SUM(G182)</f>
        <v>24542</v>
      </c>
    </row>
    <row r="182" spans="1:7" s="3" customFormat="1" ht="47.25" customHeight="1">
      <c r="A182" s="99" t="s">
        <v>544</v>
      </c>
      <c r="B182" s="139" t="s">
        <v>347</v>
      </c>
      <c r="C182" s="44" t="s">
        <v>95</v>
      </c>
      <c r="D182" s="44" t="s">
        <v>78</v>
      </c>
      <c r="E182" s="92" t="s">
        <v>334</v>
      </c>
      <c r="F182" s="44" t="s">
        <v>81</v>
      </c>
      <c r="G182" s="33">
        <v>24542</v>
      </c>
    </row>
    <row r="183" spans="1:7" s="3" customFormat="1" ht="30.75" customHeight="1">
      <c r="A183" s="72" t="s">
        <v>255</v>
      </c>
      <c r="B183" s="141" t="s">
        <v>347</v>
      </c>
      <c r="C183" s="56" t="s">
        <v>95</v>
      </c>
      <c r="D183" s="57" t="s">
        <v>78</v>
      </c>
      <c r="E183" s="58" t="s">
        <v>552</v>
      </c>
      <c r="F183" s="56"/>
      <c r="G183" s="91">
        <f>SUM(G184)</f>
        <v>20000</v>
      </c>
    </row>
    <row r="184" spans="1:7" s="3" customFormat="1" ht="47.25" customHeight="1">
      <c r="A184" s="94" t="s">
        <v>256</v>
      </c>
      <c r="B184" s="144" t="s">
        <v>347</v>
      </c>
      <c r="C184" s="44" t="s">
        <v>95</v>
      </c>
      <c r="D184" s="61" t="s">
        <v>78</v>
      </c>
      <c r="E184" s="92" t="s">
        <v>62</v>
      </c>
      <c r="F184" s="44"/>
      <c r="G184" s="33">
        <f>SUM(G185)</f>
        <v>20000</v>
      </c>
    </row>
    <row r="185" spans="1:7" s="3" customFormat="1" ht="21.75" customHeight="1">
      <c r="A185" s="97" t="s">
        <v>258</v>
      </c>
      <c r="B185" s="143" t="s">
        <v>347</v>
      </c>
      <c r="C185" s="44" t="s">
        <v>95</v>
      </c>
      <c r="D185" s="61" t="s">
        <v>78</v>
      </c>
      <c r="E185" s="92" t="s">
        <v>257</v>
      </c>
      <c r="F185" s="44"/>
      <c r="G185" s="33">
        <f>SUM(G186)</f>
        <v>20000</v>
      </c>
    </row>
    <row r="186" spans="1:7" ht="18.75" customHeight="1">
      <c r="A186" s="94" t="s">
        <v>545</v>
      </c>
      <c r="B186" s="143" t="s">
        <v>347</v>
      </c>
      <c r="C186" s="44" t="s">
        <v>95</v>
      </c>
      <c r="D186" s="61" t="s">
        <v>78</v>
      </c>
      <c r="E186" s="92" t="s">
        <v>257</v>
      </c>
      <c r="F186" s="44" t="s">
        <v>84</v>
      </c>
      <c r="G186" s="33">
        <v>20000</v>
      </c>
    </row>
    <row r="187" spans="1:7" ht="15.75">
      <c r="A187" s="89" t="s">
        <v>96</v>
      </c>
      <c r="B187" s="141" t="s">
        <v>347</v>
      </c>
      <c r="C187" s="69" t="s">
        <v>95</v>
      </c>
      <c r="D187" s="69" t="s">
        <v>80</v>
      </c>
      <c r="E187" s="90"/>
      <c r="F187" s="44"/>
      <c r="G187" s="103">
        <f>SUM(G188)</f>
        <v>205524996.37</v>
      </c>
    </row>
    <row r="188" spans="1:7" ht="31.5">
      <c r="A188" s="43" t="s">
        <v>325</v>
      </c>
      <c r="B188" s="144" t="s">
        <v>347</v>
      </c>
      <c r="C188" s="44" t="s">
        <v>95</v>
      </c>
      <c r="D188" s="44" t="s">
        <v>80</v>
      </c>
      <c r="E188" s="92" t="s">
        <v>551</v>
      </c>
      <c r="F188" s="44"/>
      <c r="G188" s="104">
        <f>SUM(G189+G204)</f>
        <v>205524996.37</v>
      </c>
    </row>
    <row r="189" spans="1:7" ht="31.5" customHeight="1">
      <c r="A189" s="93" t="s">
        <v>336</v>
      </c>
      <c r="B189" s="143" t="s">
        <v>347</v>
      </c>
      <c r="C189" s="69" t="s">
        <v>95</v>
      </c>
      <c r="D189" s="69" t="s">
        <v>80</v>
      </c>
      <c r="E189" s="90" t="s">
        <v>303</v>
      </c>
      <c r="F189" s="69"/>
      <c r="G189" s="103">
        <f>SUM(G190+G196+G199+G202+G194)</f>
        <v>188597709.37</v>
      </c>
    </row>
    <row r="190" spans="1:7" s="15" customFormat="1" ht="81.75" customHeight="1">
      <c r="A190" s="43" t="s">
        <v>66</v>
      </c>
      <c r="B190" s="141" t="s">
        <v>347</v>
      </c>
      <c r="C190" s="44" t="s">
        <v>95</v>
      </c>
      <c r="D190" s="44" t="s">
        <v>80</v>
      </c>
      <c r="E190" s="92" t="s">
        <v>337</v>
      </c>
      <c r="F190" s="44"/>
      <c r="G190" s="104">
        <f>SUM(G191:G193)</f>
        <v>155696139</v>
      </c>
    </row>
    <row r="191" spans="1:7" s="3" customFormat="1" ht="47.25" customHeight="1">
      <c r="A191" s="99" t="s">
        <v>544</v>
      </c>
      <c r="B191" s="141" t="s">
        <v>347</v>
      </c>
      <c r="C191" s="44" t="s">
        <v>95</v>
      </c>
      <c r="D191" s="44" t="s">
        <v>80</v>
      </c>
      <c r="E191" s="92" t="s">
        <v>337</v>
      </c>
      <c r="F191" s="44" t="s">
        <v>81</v>
      </c>
      <c r="G191" s="104">
        <v>148972025.48</v>
      </c>
    </row>
    <row r="192" spans="1:7" s="3" customFormat="1" ht="15" customHeight="1">
      <c r="A192" s="94" t="s">
        <v>107</v>
      </c>
      <c r="B192" s="141" t="s">
        <v>347</v>
      </c>
      <c r="C192" s="44" t="s">
        <v>95</v>
      </c>
      <c r="D192" s="44" t="s">
        <v>80</v>
      </c>
      <c r="E192" s="92" t="s">
        <v>337</v>
      </c>
      <c r="F192" s="44" t="s">
        <v>106</v>
      </c>
      <c r="G192" s="104">
        <v>93785.52</v>
      </c>
    </row>
    <row r="193" spans="1:7" s="3" customFormat="1" ht="18" customHeight="1">
      <c r="A193" s="94" t="s">
        <v>545</v>
      </c>
      <c r="B193" s="141" t="s">
        <v>347</v>
      </c>
      <c r="C193" s="44" t="s">
        <v>95</v>
      </c>
      <c r="D193" s="44" t="s">
        <v>80</v>
      </c>
      <c r="E193" s="92" t="s">
        <v>337</v>
      </c>
      <c r="F193" s="44" t="s">
        <v>84</v>
      </c>
      <c r="G193" s="104">
        <v>6630328</v>
      </c>
    </row>
    <row r="194" spans="1:7" ht="33" customHeight="1">
      <c r="A194" s="99" t="s">
        <v>587</v>
      </c>
      <c r="B194" s="144" t="s">
        <v>347</v>
      </c>
      <c r="C194" s="44" t="s">
        <v>95</v>
      </c>
      <c r="D194" s="44" t="s">
        <v>80</v>
      </c>
      <c r="E194" s="92" t="s">
        <v>338</v>
      </c>
      <c r="F194" s="44"/>
      <c r="G194" s="104">
        <f>SUM(G195)</f>
        <v>2287447</v>
      </c>
    </row>
    <row r="195" spans="1:7" ht="46.5" customHeight="1">
      <c r="A195" s="99" t="s">
        <v>544</v>
      </c>
      <c r="B195" s="145" t="s">
        <v>347</v>
      </c>
      <c r="C195" s="44" t="s">
        <v>95</v>
      </c>
      <c r="D195" s="44" t="s">
        <v>80</v>
      </c>
      <c r="E195" s="92" t="s">
        <v>338</v>
      </c>
      <c r="F195" s="44" t="s">
        <v>81</v>
      </c>
      <c r="G195" s="104">
        <v>2287447</v>
      </c>
    </row>
    <row r="196" spans="1:7" ht="22.5" customHeight="1">
      <c r="A196" s="43" t="s">
        <v>561</v>
      </c>
      <c r="B196" s="139" t="s">
        <v>347</v>
      </c>
      <c r="C196" s="44" t="s">
        <v>95</v>
      </c>
      <c r="D196" s="44" t="s">
        <v>80</v>
      </c>
      <c r="E196" s="92" t="s">
        <v>332</v>
      </c>
      <c r="F196" s="44"/>
      <c r="G196" s="104">
        <f>SUM(G198+G197)</f>
        <v>27593307.37</v>
      </c>
    </row>
    <row r="197" spans="1:7" ht="17.25" customHeight="1">
      <c r="A197" s="94" t="s">
        <v>545</v>
      </c>
      <c r="B197" s="139" t="s">
        <v>347</v>
      </c>
      <c r="C197" s="44" t="s">
        <v>95</v>
      </c>
      <c r="D197" s="44" t="s">
        <v>80</v>
      </c>
      <c r="E197" s="92" t="s">
        <v>332</v>
      </c>
      <c r="F197" s="44" t="s">
        <v>84</v>
      </c>
      <c r="G197" s="104">
        <v>24459683.37</v>
      </c>
    </row>
    <row r="198" spans="1:7" s="15" customFormat="1" ht="19.5" customHeight="1">
      <c r="A198" s="43" t="s">
        <v>86</v>
      </c>
      <c r="B198" s="143" t="s">
        <v>347</v>
      </c>
      <c r="C198" s="44" t="s">
        <v>95</v>
      </c>
      <c r="D198" s="44" t="s">
        <v>80</v>
      </c>
      <c r="E198" s="92" t="s">
        <v>332</v>
      </c>
      <c r="F198" s="44" t="s">
        <v>85</v>
      </c>
      <c r="G198" s="104">
        <v>3133624</v>
      </c>
    </row>
    <row r="199" spans="1:7" s="15" customFormat="1" ht="17.25" customHeight="1">
      <c r="A199" s="43" t="s">
        <v>10</v>
      </c>
      <c r="B199" s="141" t="s">
        <v>347</v>
      </c>
      <c r="C199" s="44" t="s">
        <v>95</v>
      </c>
      <c r="D199" s="44" t="s">
        <v>80</v>
      </c>
      <c r="E199" s="92" t="s">
        <v>334</v>
      </c>
      <c r="F199" s="44"/>
      <c r="G199" s="104">
        <f>SUM(G200+G201)</f>
        <v>1120816</v>
      </c>
    </row>
    <row r="200" spans="1:7" ht="45.75" customHeight="1">
      <c r="A200" s="99" t="s">
        <v>544</v>
      </c>
      <c r="B200" s="144" t="s">
        <v>347</v>
      </c>
      <c r="C200" s="44" t="s">
        <v>95</v>
      </c>
      <c r="D200" s="44" t="s">
        <v>80</v>
      </c>
      <c r="E200" s="92" t="s">
        <v>334</v>
      </c>
      <c r="F200" s="44" t="s">
        <v>81</v>
      </c>
      <c r="G200" s="104">
        <v>984268</v>
      </c>
    </row>
    <row r="201" spans="1:7" ht="19.5" customHeight="1">
      <c r="A201" s="94" t="s">
        <v>107</v>
      </c>
      <c r="B201" s="143" t="s">
        <v>347</v>
      </c>
      <c r="C201" s="44" t="s">
        <v>95</v>
      </c>
      <c r="D201" s="44" t="s">
        <v>80</v>
      </c>
      <c r="E201" s="92" t="s">
        <v>334</v>
      </c>
      <c r="F201" s="44" t="s">
        <v>106</v>
      </c>
      <c r="G201" s="104">
        <v>136548</v>
      </c>
    </row>
    <row r="202" spans="1:7" ht="28.5" customHeight="1">
      <c r="A202" s="94" t="s">
        <v>444</v>
      </c>
      <c r="B202" s="141" t="s">
        <v>347</v>
      </c>
      <c r="C202" s="44" t="s">
        <v>95</v>
      </c>
      <c r="D202" s="44" t="s">
        <v>80</v>
      </c>
      <c r="E202" s="92" t="s">
        <v>443</v>
      </c>
      <c r="F202" s="44"/>
      <c r="G202" s="104">
        <f>SUM(G203)</f>
        <v>1900000</v>
      </c>
    </row>
    <row r="203" spans="1:7" ht="21" customHeight="1">
      <c r="A203" s="94" t="s">
        <v>545</v>
      </c>
      <c r="B203" s="141" t="s">
        <v>347</v>
      </c>
      <c r="C203" s="44" t="s">
        <v>95</v>
      </c>
      <c r="D203" s="44" t="s">
        <v>80</v>
      </c>
      <c r="E203" s="92" t="s">
        <v>443</v>
      </c>
      <c r="F203" s="44" t="s">
        <v>84</v>
      </c>
      <c r="G203" s="104">
        <v>1900000</v>
      </c>
    </row>
    <row r="204" spans="1:7" ht="47.25">
      <c r="A204" s="93" t="s">
        <v>340</v>
      </c>
      <c r="B204" s="141" t="s">
        <v>347</v>
      </c>
      <c r="C204" s="69" t="s">
        <v>95</v>
      </c>
      <c r="D204" s="69" t="s">
        <v>80</v>
      </c>
      <c r="E204" s="90" t="s">
        <v>339</v>
      </c>
      <c r="F204" s="69"/>
      <c r="G204" s="103">
        <f>SUM(G205+G211+G209)</f>
        <v>16927287</v>
      </c>
    </row>
    <row r="205" spans="1:7" ht="18.75" customHeight="1">
      <c r="A205" s="43" t="s">
        <v>561</v>
      </c>
      <c r="B205" s="144" t="s">
        <v>347</v>
      </c>
      <c r="C205" s="44" t="s">
        <v>95</v>
      </c>
      <c r="D205" s="44" t="s">
        <v>80</v>
      </c>
      <c r="E205" s="92" t="s">
        <v>441</v>
      </c>
      <c r="F205" s="44"/>
      <c r="G205" s="104">
        <f>SUM(G206:G208)</f>
        <v>16858857</v>
      </c>
    </row>
    <row r="206" spans="1:7" ht="48" customHeight="1">
      <c r="A206" s="99" t="s">
        <v>544</v>
      </c>
      <c r="B206" s="145" t="s">
        <v>347</v>
      </c>
      <c r="C206" s="44" t="s">
        <v>95</v>
      </c>
      <c r="D206" s="44" t="s">
        <v>80</v>
      </c>
      <c r="E206" s="92" t="s">
        <v>441</v>
      </c>
      <c r="F206" s="44" t="s">
        <v>81</v>
      </c>
      <c r="G206" s="104">
        <v>16563000</v>
      </c>
    </row>
    <row r="207" spans="1:7" ht="21" customHeight="1">
      <c r="A207" s="94" t="s">
        <v>545</v>
      </c>
      <c r="B207" s="139" t="s">
        <v>347</v>
      </c>
      <c r="C207" s="44" t="s">
        <v>95</v>
      </c>
      <c r="D207" s="44" t="s">
        <v>80</v>
      </c>
      <c r="E207" s="92" t="s">
        <v>441</v>
      </c>
      <c r="F207" s="44" t="s">
        <v>84</v>
      </c>
      <c r="G207" s="104">
        <v>260319</v>
      </c>
    </row>
    <row r="208" spans="1:7" ht="18" customHeight="1">
      <c r="A208" s="43" t="s">
        <v>86</v>
      </c>
      <c r="B208" s="139" t="s">
        <v>347</v>
      </c>
      <c r="C208" s="44" t="s">
        <v>95</v>
      </c>
      <c r="D208" s="44" t="s">
        <v>80</v>
      </c>
      <c r="E208" s="92" t="s">
        <v>441</v>
      </c>
      <c r="F208" s="44" t="s">
        <v>85</v>
      </c>
      <c r="G208" s="104">
        <v>35538</v>
      </c>
    </row>
    <row r="209" spans="1:7" ht="33.75" customHeight="1">
      <c r="A209" s="43" t="s">
        <v>10</v>
      </c>
      <c r="B209" s="143" t="s">
        <v>347</v>
      </c>
      <c r="C209" s="44" t="s">
        <v>95</v>
      </c>
      <c r="D209" s="44" t="s">
        <v>80</v>
      </c>
      <c r="E209" s="92" t="s">
        <v>341</v>
      </c>
      <c r="F209" s="44"/>
      <c r="G209" s="104">
        <f>SUM(G210)</f>
        <v>3570</v>
      </c>
    </row>
    <row r="210" spans="1:7" ht="45.75" customHeight="1">
      <c r="A210" s="99" t="s">
        <v>544</v>
      </c>
      <c r="B210" s="141" t="s">
        <v>347</v>
      </c>
      <c r="C210" s="44" t="s">
        <v>95</v>
      </c>
      <c r="D210" s="44" t="s">
        <v>80</v>
      </c>
      <c r="E210" s="92" t="s">
        <v>341</v>
      </c>
      <c r="F210" s="44" t="s">
        <v>81</v>
      </c>
      <c r="G210" s="104">
        <v>3570</v>
      </c>
    </row>
    <row r="211" spans="1:7" ht="19.5" customHeight="1">
      <c r="A211" s="99" t="s">
        <v>446</v>
      </c>
      <c r="B211" s="144" t="s">
        <v>347</v>
      </c>
      <c r="C211" s="44" t="s">
        <v>95</v>
      </c>
      <c r="D211" s="44" t="s">
        <v>80</v>
      </c>
      <c r="E211" s="92" t="s">
        <v>445</v>
      </c>
      <c r="F211" s="44"/>
      <c r="G211" s="104">
        <f>SUM(G212)</f>
        <v>64860</v>
      </c>
    </row>
    <row r="212" spans="1:7" ht="20.25" customHeight="1">
      <c r="A212" s="94" t="s">
        <v>545</v>
      </c>
      <c r="B212" s="143" t="s">
        <v>347</v>
      </c>
      <c r="C212" s="44" t="s">
        <v>95</v>
      </c>
      <c r="D212" s="44" t="s">
        <v>80</v>
      </c>
      <c r="E212" s="92" t="s">
        <v>445</v>
      </c>
      <c r="F212" s="44" t="s">
        <v>84</v>
      </c>
      <c r="G212" s="104">
        <v>64860</v>
      </c>
    </row>
    <row r="213" spans="1:7" ht="21" customHeight="1">
      <c r="A213" s="89" t="s">
        <v>97</v>
      </c>
      <c r="B213" s="145" t="s">
        <v>347</v>
      </c>
      <c r="C213" s="69" t="s">
        <v>95</v>
      </c>
      <c r="D213" s="69" t="s">
        <v>95</v>
      </c>
      <c r="E213" s="90"/>
      <c r="F213" s="44"/>
      <c r="G213" s="103">
        <f>SUM(G214)</f>
        <v>936000</v>
      </c>
    </row>
    <row r="214" spans="1:7" ht="48" customHeight="1">
      <c r="A214" s="102" t="s">
        <v>314</v>
      </c>
      <c r="B214" s="139" t="s">
        <v>347</v>
      </c>
      <c r="C214" s="69" t="s">
        <v>95</v>
      </c>
      <c r="D214" s="69" t="s">
        <v>95</v>
      </c>
      <c r="E214" s="90" t="s">
        <v>578</v>
      </c>
      <c r="F214" s="69"/>
      <c r="G214" s="103">
        <f>SUM(G215+G218)</f>
        <v>936000</v>
      </c>
    </row>
    <row r="215" spans="1:7" ht="66.75" customHeight="1">
      <c r="A215" s="105" t="s">
        <v>309</v>
      </c>
      <c r="B215" s="139" t="s">
        <v>347</v>
      </c>
      <c r="C215" s="44" t="s">
        <v>95</v>
      </c>
      <c r="D215" s="44" t="s">
        <v>95</v>
      </c>
      <c r="E215" s="92" t="s">
        <v>310</v>
      </c>
      <c r="F215" s="44"/>
      <c r="G215" s="104">
        <f>SUM(G216)</f>
        <v>80000</v>
      </c>
    </row>
    <row r="216" spans="1:7" ht="24" customHeight="1">
      <c r="A216" s="106" t="s">
        <v>571</v>
      </c>
      <c r="B216" s="143" t="s">
        <v>347</v>
      </c>
      <c r="C216" s="44" t="s">
        <v>95</v>
      </c>
      <c r="D216" s="44" t="s">
        <v>95</v>
      </c>
      <c r="E216" s="92" t="s">
        <v>315</v>
      </c>
      <c r="F216" s="44"/>
      <c r="G216" s="104">
        <f>SUM(G217)</f>
        <v>80000</v>
      </c>
    </row>
    <row r="217" spans="1:7" ht="18.75" customHeight="1">
      <c r="A217" s="94" t="s">
        <v>545</v>
      </c>
      <c r="B217" s="143" t="s">
        <v>347</v>
      </c>
      <c r="C217" s="44" t="s">
        <v>95</v>
      </c>
      <c r="D217" s="44" t="s">
        <v>95</v>
      </c>
      <c r="E217" s="92" t="s">
        <v>315</v>
      </c>
      <c r="F217" s="44" t="s">
        <v>84</v>
      </c>
      <c r="G217" s="104">
        <v>80000</v>
      </c>
    </row>
    <row r="218" spans="1:7" ht="48" customHeight="1">
      <c r="A218" s="107" t="s">
        <v>317</v>
      </c>
      <c r="B218" s="141" t="s">
        <v>347</v>
      </c>
      <c r="C218" s="44" t="s">
        <v>95</v>
      </c>
      <c r="D218" s="44" t="s">
        <v>95</v>
      </c>
      <c r="E218" s="92" t="s">
        <v>316</v>
      </c>
      <c r="F218" s="44"/>
      <c r="G218" s="104">
        <f>SUM(G219)</f>
        <v>856000</v>
      </c>
    </row>
    <row r="219" spans="1:7" ht="18.75" customHeight="1">
      <c r="A219" s="41" t="s">
        <v>319</v>
      </c>
      <c r="B219" s="144" t="s">
        <v>347</v>
      </c>
      <c r="C219" s="44" t="s">
        <v>95</v>
      </c>
      <c r="D219" s="44" t="s">
        <v>95</v>
      </c>
      <c r="E219" s="92" t="s">
        <v>318</v>
      </c>
      <c r="F219" s="44"/>
      <c r="G219" s="104">
        <f>SUM(G220:G220)</f>
        <v>856000</v>
      </c>
    </row>
    <row r="220" spans="1:7" ht="15.75" customHeight="1">
      <c r="A220" s="94" t="s">
        <v>107</v>
      </c>
      <c r="B220" s="143" t="s">
        <v>347</v>
      </c>
      <c r="C220" s="44" t="s">
        <v>95</v>
      </c>
      <c r="D220" s="44" t="s">
        <v>95</v>
      </c>
      <c r="E220" s="92" t="s">
        <v>318</v>
      </c>
      <c r="F220" s="44" t="s">
        <v>106</v>
      </c>
      <c r="G220" s="104">
        <v>856000</v>
      </c>
    </row>
    <row r="221" spans="1:7" ht="20.25" customHeight="1">
      <c r="A221" s="89" t="s">
        <v>98</v>
      </c>
      <c r="B221" s="141" t="s">
        <v>347</v>
      </c>
      <c r="C221" s="69" t="s">
        <v>95</v>
      </c>
      <c r="D221" s="69" t="s">
        <v>99</v>
      </c>
      <c r="E221" s="90"/>
      <c r="F221" s="44"/>
      <c r="G221" s="103">
        <f>SUM(G222)</f>
        <v>6506637</v>
      </c>
    </row>
    <row r="222" spans="1:7" ht="30">
      <c r="A222" s="88" t="s">
        <v>305</v>
      </c>
      <c r="B222" s="144" t="s">
        <v>347</v>
      </c>
      <c r="C222" s="44" t="s">
        <v>95</v>
      </c>
      <c r="D222" s="44" t="s">
        <v>99</v>
      </c>
      <c r="E222" s="44" t="s">
        <v>551</v>
      </c>
      <c r="F222" s="44"/>
      <c r="G222" s="104">
        <f>SUM(G223)</f>
        <v>6506637</v>
      </c>
    </row>
    <row r="223" spans="1:7" ht="63" customHeight="1">
      <c r="A223" s="99" t="s">
        <v>440</v>
      </c>
      <c r="B223" s="143" t="s">
        <v>347</v>
      </c>
      <c r="C223" s="44" t="s">
        <v>95</v>
      </c>
      <c r="D223" s="44" t="s">
        <v>99</v>
      </c>
      <c r="E223" s="44" t="s">
        <v>57</v>
      </c>
      <c r="F223" s="44"/>
      <c r="G223" s="104">
        <f>SUM(G224+G226+G230)</f>
        <v>6506637</v>
      </c>
    </row>
    <row r="224" spans="1:7" ht="34.5" customHeight="1">
      <c r="A224" s="43" t="s">
        <v>67</v>
      </c>
      <c r="B224" s="139" t="s">
        <v>347</v>
      </c>
      <c r="C224" s="44" t="s">
        <v>95</v>
      </c>
      <c r="D224" s="44" t="s">
        <v>99</v>
      </c>
      <c r="E224" s="44" t="s">
        <v>327</v>
      </c>
      <c r="F224" s="44"/>
      <c r="G224" s="104">
        <f>SUM(G225)</f>
        <v>75610</v>
      </c>
    </row>
    <row r="225" spans="1:7" ht="49.5" customHeight="1">
      <c r="A225" s="43" t="s">
        <v>50</v>
      </c>
      <c r="B225" s="141" t="s">
        <v>347</v>
      </c>
      <c r="C225" s="44" t="s">
        <v>95</v>
      </c>
      <c r="D225" s="44" t="s">
        <v>99</v>
      </c>
      <c r="E225" s="44" t="s">
        <v>327</v>
      </c>
      <c r="F225" s="44" t="s">
        <v>81</v>
      </c>
      <c r="G225" s="104">
        <v>75610</v>
      </c>
    </row>
    <row r="226" spans="1:7" ht="21" customHeight="1">
      <c r="A226" s="43" t="s">
        <v>561</v>
      </c>
      <c r="B226" s="144" t="s">
        <v>347</v>
      </c>
      <c r="C226" s="44" t="s">
        <v>95</v>
      </c>
      <c r="D226" s="44" t="s">
        <v>99</v>
      </c>
      <c r="E226" s="44" t="s">
        <v>326</v>
      </c>
      <c r="F226" s="44"/>
      <c r="G226" s="104">
        <f>SUM(G227:G229)</f>
        <v>6421027</v>
      </c>
    </row>
    <row r="227" spans="1:7" ht="48" customHeight="1">
      <c r="A227" s="99" t="s">
        <v>544</v>
      </c>
      <c r="B227" s="143" t="s">
        <v>347</v>
      </c>
      <c r="C227" s="44" t="s">
        <v>95</v>
      </c>
      <c r="D227" s="44" t="s">
        <v>99</v>
      </c>
      <c r="E227" s="44" t="s">
        <v>326</v>
      </c>
      <c r="F227" s="44" t="s">
        <v>81</v>
      </c>
      <c r="G227" s="104">
        <v>6267400</v>
      </c>
    </row>
    <row r="228" spans="1:7" ht="20.25" customHeight="1">
      <c r="A228" s="94" t="s">
        <v>545</v>
      </c>
      <c r="B228" s="143" t="s">
        <v>347</v>
      </c>
      <c r="C228" s="44" t="s">
        <v>95</v>
      </c>
      <c r="D228" s="44" t="s">
        <v>99</v>
      </c>
      <c r="E228" s="44" t="s">
        <v>326</v>
      </c>
      <c r="F228" s="44" t="s">
        <v>84</v>
      </c>
      <c r="G228" s="104">
        <v>144627</v>
      </c>
    </row>
    <row r="229" spans="1:7" ht="18.75" customHeight="1">
      <c r="A229" s="43" t="s">
        <v>86</v>
      </c>
      <c r="B229" s="141" t="s">
        <v>347</v>
      </c>
      <c r="C229" s="44" t="s">
        <v>95</v>
      </c>
      <c r="D229" s="44" t="s">
        <v>99</v>
      </c>
      <c r="E229" s="44" t="s">
        <v>326</v>
      </c>
      <c r="F229" s="44" t="s">
        <v>85</v>
      </c>
      <c r="G229" s="104">
        <v>9000</v>
      </c>
    </row>
    <row r="230" spans="1:7" ht="18.75" customHeight="1">
      <c r="A230" s="108" t="s">
        <v>330</v>
      </c>
      <c r="B230" s="144" t="s">
        <v>347</v>
      </c>
      <c r="C230" s="44" t="s">
        <v>95</v>
      </c>
      <c r="D230" s="44" t="s">
        <v>99</v>
      </c>
      <c r="E230" s="44" t="s">
        <v>328</v>
      </c>
      <c r="F230" s="108"/>
      <c r="G230" s="171">
        <f>SUM(G231)</f>
        <v>10000</v>
      </c>
    </row>
    <row r="231" spans="1:7" ht="24" customHeight="1">
      <c r="A231" s="94" t="s">
        <v>545</v>
      </c>
      <c r="B231" s="143" t="s">
        <v>347</v>
      </c>
      <c r="C231" s="44" t="s">
        <v>95</v>
      </c>
      <c r="D231" s="44" t="s">
        <v>99</v>
      </c>
      <c r="E231" s="44" t="s">
        <v>329</v>
      </c>
      <c r="F231" s="108">
        <v>200</v>
      </c>
      <c r="G231" s="171">
        <v>10000</v>
      </c>
    </row>
    <row r="232" spans="1:7" ht="18.75" customHeight="1">
      <c r="A232" s="89" t="s">
        <v>100</v>
      </c>
      <c r="B232" s="141" t="s">
        <v>347</v>
      </c>
      <c r="C232" s="69" t="s">
        <v>102</v>
      </c>
      <c r="D232" s="69"/>
      <c r="E232" s="90"/>
      <c r="F232" s="44"/>
      <c r="G232" s="103">
        <f>SUM(G233,G245)</f>
        <v>11029557</v>
      </c>
    </row>
    <row r="233" spans="1:7" ht="20.25" customHeight="1">
      <c r="A233" s="89" t="s">
        <v>101</v>
      </c>
      <c r="B233" s="141" t="s">
        <v>347</v>
      </c>
      <c r="C233" s="69" t="s">
        <v>102</v>
      </c>
      <c r="D233" s="69" t="s">
        <v>78</v>
      </c>
      <c r="E233" s="90"/>
      <c r="F233" s="44"/>
      <c r="G233" s="103">
        <f>SUM(G234)</f>
        <v>9473581</v>
      </c>
    </row>
    <row r="234" spans="1:7" ht="35.25" customHeight="1">
      <c r="A234" s="88" t="s">
        <v>298</v>
      </c>
      <c r="B234" s="141" t="s">
        <v>347</v>
      </c>
      <c r="C234" s="44" t="s">
        <v>102</v>
      </c>
      <c r="D234" s="44" t="s">
        <v>78</v>
      </c>
      <c r="E234" s="92" t="s">
        <v>564</v>
      </c>
      <c r="F234" s="44"/>
      <c r="G234" s="104">
        <f>SUM(G235,G240)</f>
        <v>9473581</v>
      </c>
    </row>
    <row r="235" spans="1:7" ht="33" customHeight="1">
      <c r="A235" s="41" t="s">
        <v>320</v>
      </c>
      <c r="B235" s="144" t="s">
        <v>347</v>
      </c>
      <c r="C235" s="44" t="s">
        <v>102</v>
      </c>
      <c r="D235" s="44" t="s">
        <v>78</v>
      </c>
      <c r="E235" s="44" t="s">
        <v>567</v>
      </c>
      <c r="F235" s="44"/>
      <c r="G235" s="104">
        <f>SUM(G236)</f>
        <v>4351800</v>
      </c>
    </row>
    <row r="236" spans="1:7" ht="21.75" customHeight="1">
      <c r="A236" s="43" t="s">
        <v>561</v>
      </c>
      <c r="B236" s="145" t="s">
        <v>347</v>
      </c>
      <c r="C236" s="44" t="s">
        <v>102</v>
      </c>
      <c r="D236" s="44" t="s">
        <v>78</v>
      </c>
      <c r="E236" s="44" t="s">
        <v>586</v>
      </c>
      <c r="F236" s="44"/>
      <c r="G236" s="104">
        <f>SUM(G237:G239)</f>
        <v>4351800</v>
      </c>
    </row>
    <row r="237" spans="1:7" ht="43.5" customHeight="1">
      <c r="A237" s="99" t="s">
        <v>544</v>
      </c>
      <c r="B237" s="139" t="s">
        <v>347</v>
      </c>
      <c r="C237" s="44" t="s">
        <v>102</v>
      </c>
      <c r="D237" s="44" t="s">
        <v>78</v>
      </c>
      <c r="E237" s="44" t="s">
        <v>586</v>
      </c>
      <c r="F237" s="44" t="s">
        <v>81</v>
      </c>
      <c r="G237" s="104">
        <v>3833158</v>
      </c>
    </row>
    <row r="238" spans="1:7" s="2" customFormat="1" ht="21" customHeight="1">
      <c r="A238" s="94" t="s">
        <v>545</v>
      </c>
      <c r="B238" s="139" t="s">
        <v>347</v>
      </c>
      <c r="C238" s="44" t="s">
        <v>102</v>
      </c>
      <c r="D238" s="44" t="s">
        <v>78</v>
      </c>
      <c r="E238" s="44" t="s">
        <v>586</v>
      </c>
      <c r="F238" s="44" t="s">
        <v>84</v>
      </c>
      <c r="G238" s="104">
        <v>498642</v>
      </c>
    </row>
    <row r="239" spans="1:7" ht="15.75">
      <c r="A239" s="43" t="s">
        <v>86</v>
      </c>
      <c r="B239" s="143" t="s">
        <v>347</v>
      </c>
      <c r="C239" s="44" t="s">
        <v>102</v>
      </c>
      <c r="D239" s="44" t="s">
        <v>78</v>
      </c>
      <c r="E239" s="44" t="s">
        <v>586</v>
      </c>
      <c r="F239" s="44" t="s">
        <v>85</v>
      </c>
      <c r="G239" s="104">
        <v>20000</v>
      </c>
    </row>
    <row r="240" spans="1:7" ht="33" customHeight="1">
      <c r="A240" s="43" t="s">
        <v>321</v>
      </c>
      <c r="B240" s="141" t="s">
        <v>347</v>
      </c>
      <c r="C240" s="44" t="s">
        <v>102</v>
      </c>
      <c r="D240" s="44" t="s">
        <v>78</v>
      </c>
      <c r="E240" s="44" t="s">
        <v>568</v>
      </c>
      <c r="F240" s="44"/>
      <c r="G240" s="104">
        <f>SUM(G241)</f>
        <v>5121781</v>
      </c>
    </row>
    <row r="241" spans="1:7" ht="21.75" customHeight="1">
      <c r="A241" s="43" t="s">
        <v>561</v>
      </c>
      <c r="B241" s="144" t="s">
        <v>347</v>
      </c>
      <c r="C241" s="44" t="s">
        <v>102</v>
      </c>
      <c r="D241" s="44" t="s">
        <v>78</v>
      </c>
      <c r="E241" s="44" t="s">
        <v>40</v>
      </c>
      <c r="F241" s="44"/>
      <c r="G241" s="104">
        <f>SUM(G242:G244)</f>
        <v>5121781</v>
      </c>
    </row>
    <row r="242" spans="1:7" ht="44.25" customHeight="1">
      <c r="A242" s="99" t="s">
        <v>544</v>
      </c>
      <c r="B242" s="143" t="s">
        <v>347</v>
      </c>
      <c r="C242" s="44" t="s">
        <v>102</v>
      </c>
      <c r="D242" s="44" t="s">
        <v>78</v>
      </c>
      <c r="E242" s="44" t="s">
        <v>40</v>
      </c>
      <c r="F242" s="44" t="s">
        <v>81</v>
      </c>
      <c r="G242" s="104">
        <v>3880222</v>
      </c>
    </row>
    <row r="243" spans="1:7" ht="21" customHeight="1">
      <c r="A243" s="94" t="s">
        <v>545</v>
      </c>
      <c r="B243" s="141" t="s">
        <v>347</v>
      </c>
      <c r="C243" s="44" t="s">
        <v>102</v>
      </c>
      <c r="D243" s="44" t="s">
        <v>78</v>
      </c>
      <c r="E243" s="44" t="s">
        <v>40</v>
      </c>
      <c r="F243" s="44" t="s">
        <v>84</v>
      </c>
      <c r="G243" s="104">
        <v>507378</v>
      </c>
    </row>
    <row r="244" spans="1:7" ht="19.5" customHeight="1">
      <c r="A244" s="43" t="s">
        <v>86</v>
      </c>
      <c r="B244" s="141" t="s">
        <v>347</v>
      </c>
      <c r="C244" s="44" t="s">
        <v>102</v>
      </c>
      <c r="D244" s="44" t="s">
        <v>78</v>
      </c>
      <c r="E244" s="44" t="s">
        <v>40</v>
      </c>
      <c r="F244" s="44" t="s">
        <v>85</v>
      </c>
      <c r="G244" s="104">
        <v>734181</v>
      </c>
    </row>
    <row r="245" spans="1:7" ht="22.5" customHeight="1">
      <c r="A245" s="89" t="s">
        <v>103</v>
      </c>
      <c r="B245" s="141" t="s">
        <v>347</v>
      </c>
      <c r="C245" s="69" t="s">
        <v>102</v>
      </c>
      <c r="D245" s="69" t="s">
        <v>88</v>
      </c>
      <c r="E245" s="90"/>
      <c r="F245" s="44"/>
      <c r="G245" s="103">
        <f>SUM(G246)</f>
        <v>1555976</v>
      </c>
    </row>
    <row r="246" spans="1:7" ht="18.75" customHeight="1">
      <c r="A246" s="43" t="s">
        <v>322</v>
      </c>
      <c r="B246" s="144" t="s">
        <v>347</v>
      </c>
      <c r="C246" s="44" t="s">
        <v>102</v>
      </c>
      <c r="D246" s="44" t="s">
        <v>88</v>
      </c>
      <c r="E246" s="44" t="s">
        <v>564</v>
      </c>
      <c r="F246" s="44"/>
      <c r="G246" s="104">
        <f>SUM(G247+G254)</f>
        <v>1555976</v>
      </c>
    </row>
    <row r="247" spans="1:7" ht="33.75" customHeight="1">
      <c r="A247" s="43" t="s">
        <v>323</v>
      </c>
      <c r="B247" s="145" t="s">
        <v>347</v>
      </c>
      <c r="C247" s="44" t="s">
        <v>102</v>
      </c>
      <c r="D247" s="44" t="s">
        <v>88</v>
      </c>
      <c r="E247" s="44" t="s">
        <v>565</v>
      </c>
      <c r="F247" s="44"/>
      <c r="G247" s="104">
        <f>SUM(G248,G250,)</f>
        <v>1461276</v>
      </c>
    </row>
    <row r="248" spans="1:7" ht="49.5" customHeight="1">
      <c r="A248" s="43" t="s">
        <v>572</v>
      </c>
      <c r="B248" s="139" t="s">
        <v>347</v>
      </c>
      <c r="C248" s="44" t="s">
        <v>102</v>
      </c>
      <c r="D248" s="44" t="s">
        <v>88</v>
      </c>
      <c r="E248" s="44" t="s">
        <v>324</v>
      </c>
      <c r="F248" s="44"/>
      <c r="G248" s="104">
        <f>SUM(G249)</f>
        <v>24276</v>
      </c>
    </row>
    <row r="249" spans="1:7" ht="48.75" customHeight="1">
      <c r="A249" s="99" t="s">
        <v>544</v>
      </c>
      <c r="B249" s="139" t="s">
        <v>347</v>
      </c>
      <c r="C249" s="44" t="s">
        <v>102</v>
      </c>
      <c r="D249" s="44" t="s">
        <v>88</v>
      </c>
      <c r="E249" s="44" t="s">
        <v>324</v>
      </c>
      <c r="F249" s="44" t="s">
        <v>81</v>
      </c>
      <c r="G249" s="104">
        <v>24276</v>
      </c>
    </row>
    <row r="250" spans="1:7" ht="21" customHeight="1">
      <c r="A250" s="43" t="s">
        <v>561</v>
      </c>
      <c r="B250" s="143" t="s">
        <v>347</v>
      </c>
      <c r="C250" s="44" t="s">
        <v>102</v>
      </c>
      <c r="D250" s="44" t="s">
        <v>88</v>
      </c>
      <c r="E250" s="44" t="s">
        <v>585</v>
      </c>
      <c r="F250" s="44"/>
      <c r="G250" s="104">
        <f>SUM(G251:G253)</f>
        <v>1437000</v>
      </c>
    </row>
    <row r="251" spans="1:7" s="3" customFormat="1" ht="49.5" customHeight="1">
      <c r="A251" s="99" t="s">
        <v>544</v>
      </c>
      <c r="B251" s="141" t="s">
        <v>347</v>
      </c>
      <c r="C251" s="44" t="s">
        <v>102</v>
      </c>
      <c r="D251" s="44" t="s">
        <v>88</v>
      </c>
      <c r="E251" s="44" t="s">
        <v>585</v>
      </c>
      <c r="F251" s="44" t="s">
        <v>81</v>
      </c>
      <c r="G251" s="104">
        <v>1234536</v>
      </c>
    </row>
    <row r="252" spans="1:7" ht="19.5" customHeight="1">
      <c r="A252" s="94" t="s">
        <v>545</v>
      </c>
      <c r="B252" s="144" t="s">
        <v>347</v>
      </c>
      <c r="C252" s="44" t="s">
        <v>102</v>
      </c>
      <c r="D252" s="44" t="s">
        <v>88</v>
      </c>
      <c r="E252" s="44" t="s">
        <v>585</v>
      </c>
      <c r="F252" s="44" t="s">
        <v>84</v>
      </c>
      <c r="G252" s="104">
        <v>192464</v>
      </c>
    </row>
    <row r="253" spans="1:7" ht="15.75">
      <c r="A253" s="43" t="s">
        <v>86</v>
      </c>
      <c r="B253" s="143" t="s">
        <v>347</v>
      </c>
      <c r="C253" s="44" t="s">
        <v>102</v>
      </c>
      <c r="D253" s="44" t="s">
        <v>88</v>
      </c>
      <c r="E253" s="44" t="s">
        <v>585</v>
      </c>
      <c r="F253" s="44" t="s">
        <v>85</v>
      </c>
      <c r="G253" s="104">
        <v>10000</v>
      </c>
    </row>
    <row r="254" spans="1:7" ht="31.5" customHeight="1">
      <c r="A254" s="43" t="s">
        <v>322</v>
      </c>
      <c r="B254" s="141" t="s">
        <v>347</v>
      </c>
      <c r="C254" s="44" t="s">
        <v>102</v>
      </c>
      <c r="D254" s="44" t="s">
        <v>88</v>
      </c>
      <c r="E254" s="44" t="s">
        <v>564</v>
      </c>
      <c r="F254" s="44"/>
      <c r="G254" s="104">
        <f>SUM(G255)</f>
        <v>94700</v>
      </c>
    </row>
    <row r="255" spans="1:7" ht="36.75" customHeight="1">
      <c r="A255" s="41" t="s">
        <v>320</v>
      </c>
      <c r="B255" s="141" t="s">
        <v>347</v>
      </c>
      <c r="C255" s="44" t="s">
        <v>102</v>
      </c>
      <c r="D255" s="44" t="s">
        <v>88</v>
      </c>
      <c r="E255" s="44" t="s">
        <v>567</v>
      </c>
      <c r="F255" s="44"/>
      <c r="G255" s="104">
        <f>SUM(G256)</f>
        <v>94700</v>
      </c>
    </row>
    <row r="256" spans="1:7" ht="30.75" customHeight="1">
      <c r="A256" s="43" t="s">
        <v>630</v>
      </c>
      <c r="B256" s="141" t="s">
        <v>347</v>
      </c>
      <c r="C256" s="44" t="s">
        <v>102</v>
      </c>
      <c r="D256" s="44" t="s">
        <v>88</v>
      </c>
      <c r="E256" s="44" t="s">
        <v>631</v>
      </c>
      <c r="F256" s="44"/>
      <c r="G256" s="104">
        <f>SUM(G257)</f>
        <v>94700</v>
      </c>
    </row>
    <row r="257" spans="1:7" ht="19.5" customHeight="1">
      <c r="A257" s="43" t="s">
        <v>89</v>
      </c>
      <c r="B257" s="144" t="s">
        <v>347</v>
      </c>
      <c r="C257" s="44" t="s">
        <v>102</v>
      </c>
      <c r="D257" s="44" t="s">
        <v>88</v>
      </c>
      <c r="E257" s="44" t="s">
        <v>631</v>
      </c>
      <c r="F257" s="44" t="s">
        <v>464</v>
      </c>
      <c r="G257" s="104">
        <v>94700</v>
      </c>
    </row>
    <row r="258" spans="1:7" ht="15.75">
      <c r="A258" s="89" t="s">
        <v>104</v>
      </c>
      <c r="B258" s="145" t="s">
        <v>347</v>
      </c>
      <c r="C258" s="90">
        <v>10</v>
      </c>
      <c r="D258" s="90"/>
      <c r="E258" s="90"/>
      <c r="F258" s="44"/>
      <c r="G258" s="103">
        <f>SUM(G259,G264,G290,)</f>
        <v>43588587</v>
      </c>
    </row>
    <row r="259" spans="1:7" ht="24" customHeight="1">
      <c r="A259" s="89" t="s">
        <v>105</v>
      </c>
      <c r="B259" s="139" t="s">
        <v>347</v>
      </c>
      <c r="C259" s="90">
        <v>10</v>
      </c>
      <c r="D259" s="69" t="s">
        <v>78</v>
      </c>
      <c r="E259" s="90"/>
      <c r="F259" s="44"/>
      <c r="G259" s="103">
        <f>SUM(G260)</f>
        <v>315000</v>
      </c>
    </row>
    <row r="260" spans="1:7" ht="33" customHeight="1">
      <c r="A260" s="98" t="s">
        <v>203</v>
      </c>
      <c r="B260" s="139" t="s">
        <v>347</v>
      </c>
      <c r="C260" s="69" t="s">
        <v>51</v>
      </c>
      <c r="D260" s="90">
        <v>1</v>
      </c>
      <c r="E260" s="90" t="s">
        <v>549</v>
      </c>
      <c r="F260" s="44"/>
      <c r="G260" s="104">
        <f>SUM(G261)</f>
        <v>315000</v>
      </c>
    </row>
    <row r="261" spans="1:7" ht="35.25" customHeight="1">
      <c r="A261" s="43" t="s">
        <v>283</v>
      </c>
      <c r="B261" s="143" t="s">
        <v>347</v>
      </c>
      <c r="C261" s="92">
        <v>10</v>
      </c>
      <c r="D261" s="44" t="s">
        <v>78</v>
      </c>
      <c r="E261" s="92" t="s">
        <v>576</v>
      </c>
      <c r="F261" s="44"/>
      <c r="G261" s="104">
        <f>SUM(G262)</f>
        <v>315000</v>
      </c>
    </row>
    <row r="262" spans="1:7" ht="21" customHeight="1">
      <c r="A262" s="43" t="s">
        <v>282</v>
      </c>
      <c r="B262" s="146" t="s">
        <v>347</v>
      </c>
      <c r="C262" s="92">
        <v>10</v>
      </c>
      <c r="D262" s="44" t="s">
        <v>78</v>
      </c>
      <c r="E262" s="92" t="s">
        <v>284</v>
      </c>
      <c r="F262" s="44"/>
      <c r="G262" s="104">
        <f>SUM(G263)</f>
        <v>315000</v>
      </c>
    </row>
    <row r="263" spans="1:7" ht="20.25" customHeight="1">
      <c r="A263" s="43" t="s">
        <v>107</v>
      </c>
      <c r="B263" s="143" t="s">
        <v>347</v>
      </c>
      <c r="C263" s="92">
        <v>10</v>
      </c>
      <c r="D263" s="44" t="s">
        <v>78</v>
      </c>
      <c r="E263" s="92" t="s">
        <v>284</v>
      </c>
      <c r="F263" s="44" t="s">
        <v>106</v>
      </c>
      <c r="G263" s="104">
        <v>315000</v>
      </c>
    </row>
    <row r="264" spans="1:7" ht="25.5" customHeight="1">
      <c r="A264" s="89" t="s">
        <v>108</v>
      </c>
      <c r="B264" s="141" t="s">
        <v>347</v>
      </c>
      <c r="C264" s="90">
        <v>10</v>
      </c>
      <c r="D264" s="69" t="s">
        <v>83</v>
      </c>
      <c r="E264" s="90"/>
      <c r="F264" s="44"/>
      <c r="G264" s="103">
        <f>SUM(G285,G269,G265)</f>
        <v>29745580</v>
      </c>
    </row>
    <row r="265" spans="1:7" ht="36" customHeight="1">
      <c r="A265" s="89" t="s">
        <v>298</v>
      </c>
      <c r="B265" s="144" t="s">
        <v>347</v>
      </c>
      <c r="C265" s="90">
        <v>10</v>
      </c>
      <c r="D265" s="69" t="s">
        <v>83</v>
      </c>
      <c r="E265" s="90" t="s">
        <v>564</v>
      </c>
      <c r="F265" s="69"/>
      <c r="G265" s="103">
        <f>SUM(G266)</f>
        <v>648663</v>
      </c>
    </row>
    <row r="266" spans="1:7" ht="31.5" customHeight="1">
      <c r="A266" s="99" t="s">
        <v>299</v>
      </c>
      <c r="B266" s="143" t="s">
        <v>347</v>
      </c>
      <c r="C266" s="92">
        <v>10</v>
      </c>
      <c r="D266" s="44" t="s">
        <v>83</v>
      </c>
      <c r="E266" s="92" t="s">
        <v>565</v>
      </c>
      <c r="F266" s="44"/>
      <c r="G266" s="104">
        <f>SUM(G267)</f>
        <v>648663</v>
      </c>
    </row>
    <row r="267" spans="1:7" ht="33.75" customHeight="1">
      <c r="A267" s="43" t="s">
        <v>575</v>
      </c>
      <c r="B267" s="139" t="s">
        <v>347</v>
      </c>
      <c r="C267" s="92">
        <v>10</v>
      </c>
      <c r="D267" s="44" t="s">
        <v>83</v>
      </c>
      <c r="E267" s="92" t="s">
        <v>297</v>
      </c>
      <c r="F267" s="44"/>
      <c r="G267" s="104">
        <f>SUM(G268)</f>
        <v>648663</v>
      </c>
    </row>
    <row r="268" spans="1:7" ht="21.75" customHeight="1">
      <c r="A268" s="43" t="s">
        <v>107</v>
      </c>
      <c r="B268" s="141" t="s">
        <v>347</v>
      </c>
      <c r="C268" s="92">
        <v>10</v>
      </c>
      <c r="D268" s="44" t="s">
        <v>83</v>
      </c>
      <c r="E268" s="92" t="s">
        <v>297</v>
      </c>
      <c r="F268" s="44" t="s">
        <v>106</v>
      </c>
      <c r="G268" s="104">
        <v>648663</v>
      </c>
    </row>
    <row r="269" spans="1:7" ht="33.75" customHeight="1">
      <c r="A269" s="98" t="s">
        <v>203</v>
      </c>
      <c r="B269" s="144" t="s">
        <v>347</v>
      </c>
      <c r="C269" s="69" t="s">
        <v>51</v>
      </c>
      <c r="D269" s="44" t="s">
        <v>83</v>
      </c>
      <c r="E269" s="90" t="s">
        <v>549</v>
      </c>
      <c r="F269" s="44"/>
      <c r="G269" s="104">
        <f>SUM(G270)</f>
        <v>14616396</v>
      </c>
    </row>
    <row r="270" spans="1:7" ht="64.5" customHeight="1">
      <c r="A270" s="43" t="s">
        <v>283</v>
      </c>
      <c r="B270" s="143" t="s">
        <v>347</v>
      </c>
      <c r="C270" s="92">
        <v>10</v>
      </c>
      <c r="D270" s="44" t="s">
        <v>83</v>
      </c>
      <c r="E270" s="92" t="s">
        <v>576</v>
      </c>
      <c r="F270" s="44"/>
      <c r="G270" s="104">
        <f>SUM(G271+G273+G276+G279+G282)</f>
        <v>14616396</v>
      </c>
    </row>
    <row r="271" spans="1:7" ht="19.5" customHeight="1">
      <c r="A271" s="41" t="s">
        <v>574</v>
      </c>
      <c r="B271" s="143" t="s">
        <v>347</v>
      </c>
      <c r="C271" s="92">
        <v>10</v>
      </c>
      <c r="D271" s="44" t="s">
        <v>83</v>
      </c>
      <c r="E271" s="92" t="s">
        <v>285</v>
      </c>
      <c r="F271" s="44"/>
      <c r="G271" s="104">
        <f>SUM(G272)</f>
        <v>4296908</v>
      </c>
    </row>
    <row r="272" spans="1:7" ht="22.5" customHeight="1">
      <c r="A272" s="43" t="s">
        <v>107</v>
      </c>
      <c r="B272" s="141" t="s">
        <v>347</v>
      </c>
      <c r="C272" s="92">
        <v>10</v>
      </c>
      <c r="D272" s="44" t="s">
        <v>83</v>
      </c>
      <c r="E272" s="92" t="s">
        <v>285</v>
      </c>
      <c r="F272" s="44" t="s">
        <v>106</v>
      </c>
      <c r="G272" s="104">
        <v>4296908</v>
      </c>
    </row>
    <row r="273" spans="1:7" ht="31.5">
      <c r="A273" s="99" t="s">
        <v>286</v>
      </c>
      <c r="B273" s="141" t="s">
        <v>347</v>
      </c>
      <c r="C273" s="92">
        <v>10</v>
      </c>
      <c r="D273" s="44" t="s">
        <v>83</v>
      </c>
      <c r="E273" s="92" t="s">
        <v>292</v>
      </c>
      <c r="F273" s="44"/>
      <c r="G273" s="104">
        <f>SUM(G274+G275)</f>
        <v>284621</v>
      </c>
    </row>
    <row r="274" spans="1:7" ht="21" customHeight="1">
      <c r="A274" s="43" t="s">
        <v>107</v>
      </c>
      <c r="B274" s="141" t="s">
        <v>347</v>
      </c>
      <c r="C274" s="92">
        <v>10</v>
      </c>
      <c r="D274" s="44" t="s">
        <v>83</v>
      </c>
      <c r="E274" s="92" t="s">
        <v>292</v>
      </c>
      <c r="F274" s="44" t="s">
        <v>106</v>
      </c>
      <c r="G274" s="104">
        <v>278421</v>
      </c>
    </row>
    <row r="275" spans="1:7" ht="19.5" customHeight="1">
      <c r="A275" s="43" t="s">
        <v>545</v>
      </c>
      <c r="B275" s="141" t="s">
        <v>347</v>
      </c>
      <c r="C275" s="92">
        <v>10</v>
      </c>
      <c r="D275" s="44" t="s">
        <v>83</v>
      </c>
      <c r="E275" s="92" t="s">
        <v>292</v>
      </c>
      <c r="F275" s="44" t="s">
        <v>84</v>
      </c>
      <c r="G275" s="104">
        <v>6200</v>
      </c>
    </row>
    <row r="276" spans="1:7" ht="31.5">
      <c r="A276" s="41" t="s">
        <v>290</v>
      </c>
      <c r="B276" s="141" t="s">
        <v>347</v>
      </c>
      <c r="C276" s="92">
        <v>10</v>
      </c>
      <c r="D276" s="44" t="s">
        <v>83</v>
      </c>
      <c r="E276" s="92" t="s">
        <v>293</v>
      </c>
      <c r="F276" s="44"/>
      <c r="G276" s="104">
        <f>SUM(G277+G278)</f>
        <v>1002897</v>
      </c>
    </row>
    <row r="277" spans="1:7" ht="18.75" customHeight="1">
      <c r="A277" s="43" t="s">
        <v>107</v>
      </c>
      <c r="B277" s="141" t="s">
        <v>347</v>
      </c>
      <c r="C277" s="92">
        <v>10</v>
      </c>
      <c r="D277" s="44" t="s">
        <v>83</v>
      </c>
      <c r="E277" s="92" t="s">
        <v>293</v>
      </c>
      <c r="F277" s="44" t="s">
        <v>106</v>
      </c>
      <c r="G277" s="104">
        <v>987897</v>
      </c>
    </row>
    <row r="278" spans="1:7" ht="18.75" customHeight="1">
      <c r="A278" s="43" t="s">
        <v>545</v>
      </c>
      <c r="B278" s="141" t="s">
        <v>347</v>
      </c>
      <c r="C278" s="92">
        <v>10</v>
      </c>
      <c r="D278" s="44" t="s">
        <v>83</v>
      </c>
      <c r="E278" s="92" t="s">
        <v>293</v>
      </c>
      <c r="F278" s="44" t="s">
        <v>84</v>
      </c>
      <c r="G278" s="104">
        <v>15000</v>
      </c>
    </row>
    <row r="279" spans="1:7" ht="21" customHeight="1">
      <c r="A279" s="100" t="s">
        <v>291</v>
      </c>
      <c r="B279" s="141" t="s">
        <v>347</v>
      </c>
      <c r="C279" s="92">
        <v>10</v>
      </c>
      <c r="D279" s="44" t="s">
        <v>83</v>
      </c>
      <c r="E279" s="92" t="s">
        <v>294</v>
      </c>
      <c r="F279" s="44"/>
      <c r="G279" s="104">
        <f>SUM(G280+G281)</f>
        <v>6231970</v>
      </c>
    </row>
    <row r="280" spans="1:7" ht="21.75" customHeight="1">
      <c r="A280" s="43" t="s">
        <v>107</v>
      </c>
      <c r="B280" s="141" t="s">
        <v>347</v>
      </c>
      <c r="C280" s="92">
        <v>10</v>
      </c>
      <c r="D280" s="44" t="s">
        <v>83</v>
      </c>
      <c r="E280" s="92" t="s">
        <v>294</v>
      </c>
      <c r="F280" s="44" t="s">
        <v>106</v>
      </c>
      <c r="G280" s="104">
        <v>6108970</v>
      </c>
    </row>
    <row r="281" spans="1:7" ht="19.5" customHeight="1">
      <c r="A281" s="43" t="s">
        <v>545</v>
      </c>
      <c r="B281" s="141" t="s">
        <v>347</v>
      </c>
      <c r="C281" s="92">
        <v>10</v>
      </c>
      <c r="D281" s="44" t="s">
        <v>83</v>
      </c>
      <c r="E281" s="92" t="s">
        <v>294</v>
      </c>
      <c r="F281" s="44" t="s">
        <v>84</v>
      </c>
      <c r="G281" s="104">
        <v>123000</v>
      </c>
    </row>
    <row r="282" spans="1:7" ht="18" customHeight="1">
      <c r="A282" s="41" t="s">
        <v>295</v>
      </c>
      <c r="B282" s="141" t="s">
        <v>347</v>
      </c>
      <c r="C282" s="92">
        <v>10</v>
      </c>
      <c r="D282" s="44" t="s">
        <v>83</v>
      </c>
      <c r="E282" s="92" t="s">
        <v>296</v>
      </c>
      <c r="F282" s="44"/>
      <c r="G282" s="104">
        <f>SUM(G283+G284)</f>
        <v>2800000</v>
      </c>
    </row>
    <row r="283" spans="1:7" ht="21.75" customHeight="1">
      <c r="A283" s="43" t="s">
        <v>107</v>
      </c>
      <c r="B283" s="141" t="s">
        <v>347</v>
      </c>
      <c r="C283" s="92">
        <v>10</v>
      </c>
      <c r="D283" s="44" t="s">
        <v>83</v>
      </c>
      <c r="E283" s="92" t="s">
        <v>296</v>
      </c>
      <c r="F283" s="44" t="s">
        <v>106</v>
      </c>
      <c r="G283" s="104">
        <v>2730000</v>
      </c>
    </row>
    <row r="284" spans="1:7" ht="18" customHeight="1">
      <c r="A284" s="43" t="s">
        <v>545</v>
      </c>
      <c r="B284" s="141" t="s">
        <v>347</v>
      </c>
      <c r="C284" s="92">
        <v>10</v>
      </c>
      <c r="D284" s="44" t="s">
        <v>83</v>
      </c>
      <c r="E284" s="92" t="s">
        <v>296</v>
      </c>
      <c r="F284" s="44" t="s">
        <v>84</v>
      </c>
      <c r="G284" s="104">
        <v>70000</v>
      </c>
    </row>
    <row r="285" spans="1:7" ht="31.5">
      <c r="A285" s="88" t="s">
        <v>305</v>
      </c>
      <c r="B285" s="141" t="s">
        <v>347</v>
      </c>
      <c r="C285" s="92">
        <v>10</v>
      </c>
      <c r="D285" s="44" t="s">
        <v>83</v>
      </c>
      <c r="E285" s="92" t="s">
        <v>551</v>
      </c>
      <c r="F285" s="44"/>
      <c r="G285" s="104">
        <f>SUM(G286)</f>
        <v>14480521</v>
      </c>
    </row>
    <row r="286" spans="1:7" ht="81.75" customHeight="1">
      <c r="A286" s="99" t="s">
        <v>308</v>
      </c>
      <c r="B286" s="141" t="s">
        <v>347</v>
      </c>
      <c r="C286" s="92">
        <v>10</v>
      </c>
      <c r="D286" s="44" t="s">
        <v>83</v>
      </c>
      <c r="E286" s="92" t="s">
        <v>57</v>
      </c>
      <c r="F286" s="44"/>
      <c r="G286" s="104">
        <f>SUM(G287)</f>
        <v>14480521</v>
      </c>
    </row>
    <row r="287" spans="1:7" ht="50.25" customHeight="1">
      <c r="A287" s="43" t="s">
        <v>588</v>
      </c>
      <c r="B287" s="141" t="s">
        <v>347</v>
      </c>
      <c r="C287" s="92">
        <v>10</v>
      </c>
      <c r="D287" s="44" t="s">
        <v>83</v>
      </c>
      <c r="E287" s="92" t="s">
        <v>307</v>
      </c>
      <c r="F287" s="44"/>
      <c r="G287" s="104">
        <f>SUM(G288+G289)</f>
        <v>14480521</v>
      </c>
    </row>
    <row r="288" spans="1:7" ht="21" customHeight="1">
      <c r="A288" s="43" t="s">
        <v>107</v>
      </c>
      <c r="B288" s="141" t="s">
        <v>347</v>
      </c>
      <c r="C288" s="92">
        <v>10</v>
      </c>
      <c r="D288" s="44" t="s">
        <v>83</v>
      </c>
      <c r="E288" s="92" t="s">
        <v>307</v>
      </c>
      <c r="F288" s="44" t="s">
        <v>106</v>
      </c>
      <c r="G288" s="104">
        <v>14430521</v>
      </c>
    </row>
    <row r="289" spans="1:7" ht="19.5" customHeight="1">
      <c r="A289" s="43" t="s">
        <v>545</v>
      </c>
      <c r="B289" s="141" t="s">
        <v>347</v>
      </c>
      <c r="C289" s="92">
        <v>10</v>
      </c>
      <c r="D289" s="44" t="s">
        <v>83</v>
      </c>
      <c r="E289" s="92" t="s">
        <v>307</v>
      </c>
      <c r="F289" s="44" t="s">
        <v>84</v>
      </c>
      <c r="G289" s="104">
        <v>50000</v>
      </c>
    </row>
    <row r="290" spans="1:7" ht="15.75">
      <c r="A290" s="89" t="s">
        <v>109</v>
      </c>
      <c r="B290" s="141" t="s">
        <v>347</v>
      </c>
      <c r="C290" s="90">
        <v>10</v>
      </c>
      <c r="D290" s="69" t="s">
        <v>88</v>
      </c>
      <c r="E290" s="90"/>
      <c r="F290" s="44"/>
      <c r="G290" s="103">
        <f>SUM(G291+G295)</f>
        <v>13528007</v>
      </c>
    </row>
    <row r="291" spans="1:7" ht="35.25" customHeight="1">
      <c r="A291" s="98" t="s">
        <v>203</v>
      </c>
      <c r="B291" s="141" t="s">
        <v>347</v>
      </c>
      <c r="C291" s="69" t="s">
        <v>51</v>
      </c>
      <c r="D291" s="44" t="s">
        <v>88</v>
      </c>
      <c r="E291" s="90" t="s">
        <v>549</v>
      </c>
      <c r="F291" s="44"/>
      <c r="G291" s="104">
        <f>SUM(G292)</f>
        <v>11610982</v>
      </c>
    </row>
    <row r="292" spans="1:7" ht="49.5" customHeight="1">
      <c r="A292" s="51" t="s">
        <v>639</v>
      </c>
      <c r="B292" s="141" t="s">
        <v>347</v>
      </c>
      <c r="C292" s="92">
        <v>10</v>
      </c>
      <c r="D292" s="44" t="s">
        <v>88</v>
      </c>
      <c r="E292" s="92" t="s">
        <v>580</v>
      </c>
      <c r="F292" s="44"/>
      <c r="G292" s="104">
        <f>SUM(G293)</f>
        <v>11610982</v>
      </c>
    </row>
    <row r="293" spans="1:7" ht="33" customHeight="1">
      <c r="A293" s="43" t="s">
        <v>301</v>
      </c>
      <c r="B293" s="141" t="s">
        <v>347</v>
      </c>
      <c r="C293" s="92">
        <v>10</v>
      </c>
      <c r="D293" s="44" t="s">
        <v>88</v>
      </c>
      <c r="E293" s="92" t="s">
        <v>300</v>
      </c>
      <c r="F293" s="44"/>
      <c r="G293" s="104">
        <f>SUM(G294)</f>
        <v>11610982</v>
      </c>
    </row>
    <row r="294" spans="1:7" ht="21" customHeight="1">
      <c r="A294" s="43" t="s">
        <v>107</v>
      </c>
      <c r="B294" s="141" t="s">
        <v>347</v>
      </c>
      <c r="C294" s="92">
        <v>10</v>
      </c>
      <c r="D294" s="44" t="s">
        <v>88</v>
      </c>
      <c r="E294" s="92" t="s">
        <v>300</v>
      </c>
      <c r="F294" s="44" t="s">
        <v>106</v>
      </c>
      <c r="G294" s="104">
        <v>11610982</v>
      </c>
    </row>
    <row r="295" spans="1:7" ht="31.5">
      <c r="A295" s="88" t="s">
        <v>305</v>
      </c>
      <c r="B295" s="141" t="s">
        <v>347</v>
      </c>
      <c r="C295" s="44" t="s">
        <v>51</v>
      </c>
      <c r="D295" s="44" t="s">
        <v>88</v>
      </c>
      <c r="E295" s="92" t="s">
        <v>551</v>
      </c>
      <c r="F295" s="44"/>
      <c r="G295" s="104">
        <f>SUM(G296)</f>
        <v>1917025</v>
      </c>
    </row>
    <row r="296" spans="1:7" ht="45">
      <c r="A296" s="86" t="s">
        <v>306</v>
      </c>
      <c r="B296" s="141" t="s">
        <v>347</v>
      </c>
      <c r="C296" s="92">
        <v>10</v>
      </c>
      <c r="D296" s="44" t="s">
        <v>88</v>
      </c>
      <c r="E296" s="92" t="s">
        <v>303</v>
      </c>
      <c r="F296" s="44"/>
      <c r="G296" s="104">
        <f>SUM(G297)</f>
        <v>1917025</v>
      </c>
    </row>
    <row r="297" spans="1:7" ht="18" customHeight="1">
      <c r="A297" s="99" t="s">
        <v>68</v>
      </c>
      <c r="B297" s="141" t="s">
        <v>347</v>
      </c>
      <c r="C297" s="92">
        <v>10</v>
      </c>
      <c r="D297" s="44" t="s">
        <v>88</v>
      </c>
      <c r="E297" s="92" t="s">
        <v>302</v>
      </c>
      <c r="F297" s="44"/>
      <c r="G297" s="104">
        <f>SUM(G298)</f>
        <v>1917025</v>
      </c>
    </row>
    <row r="298" spans="1:7" ht="21.75" customHeight="1">
      <c r="A298" s="43" t="s">
        <v>107</v>
      </c>
      <c r="B298" s="141" t="s">
        <v>347</v>
      </c>
      <c r="C298" s="92">
        <v>10</v>
      </c>
      <c r="D298" s="44" t="s">
        <v>88</v>
      </c>
      <c r="E298" s="92" t="s">
        <v>304</v>
      </c>
      <c r="F298" s="44" t="s">
        <v>106</v>
      </c>
      <c r="G298" s="104">
        <v>1917025</v>
      </c>
    </row>
    <row r="299" spans="1:7" ht="15.75">
      <c r="A299" s="93" t="s">
        <v>460</v>
      </c>
      <c r="B299" s="141" t="s">
        <v>347</v>
      </c>
      <c r="C299" s="90">
        <v>11</v>
      </c>
      <c r="D299" s="69" t="s">
        <v>459</v>
      </c>
      <c r="E299" s="90"/>
      <c r="F299" s="69"/>
      <c r="G299" s="103">
        <f>SUM(G300)</f>
        <v>163000</v>
      </c>
    </row>
    <row r="300" spans="1:7" ht="15.75">
      <c r="A300" s="89" t="s">
        <v>110</v>
      </c>
      <c r="B300" s="141" t="s">
        <v>347</v>
      </c>
      <c r="C300" s="90">
        <v>11</v>
      </c>
      <c r="D300" s="69" t="s">
        <v>80</v>
      </c>
      <c r="E300" s="90"/>
      <c r="F300" s="44"/>
      <c r="G300" s="103">
        <f>SUM(G301)</f>
        <v>163000</v>
      </c>
    </row>
    <row r="301" spans="1:7" ht="45.75" customHeight="1">
      <c r="A301" s="101" t="s">
        <v>314</v>
      </c>
      <c r="B301" s="141" t="s">
        <v>347</v>
      </c>
      <c r="C301" s="44" t="s">
        <v>111</v>
      </c>
      <c r="D301" s="44" t="s">
        <v>80</v>
      </c>
      <c r="E301" s="92" t="s">
        <v>578</v>
      </c>
      <c r="F301" s="44"/>
      <c r="G301" s="104">
        <f>SUM(G302)</f>
        <v>163000</v>
      </c>
    </row>
    <row r="302" spans="1:7" ht="64.5" customHeight="1">
      <c r="A302" s="73" t="s">
        <v>313</v>
      </c>
      <c r="B302" s="141" t="s">
        <v>347</v>
      </c>
      <c r="C302" s="44" t="s">
        <v>111</v>
      </c>
      <c r="D302" s="44" t="s">
        <v>80</v>
      </c>
      <c r="E302" s="92" t="s">
        <v>311</v>
      </c>
      <c r="F302" s="44"/>
      <c r="G302" s="104">
        <f>SUM(G303)</f>
        <v>163000</v>
      </c>
    </row>
    <row r="303" spans="1:7" ht="47.25">
      <c r="A303" s="43" t="s">
        <v>11</v>
      </c>
      <c r="B303" s="141" t="s">
        <v>347</v>
      </c>
      <c r="C303" s="44" t="s">
        <v>111</v>
      </c>
      <c r="D303" s="44" t="s">
        <v>80</v>
      </c>
      <c r="E303" s="92" t="s">
        <v>312</v>
      </c>
      <c r="F303" s="44"/>
      <c r="G303" s="104">
        <f>SUM(G304)</f>
        <v>163000</v>
      </c>
    </row>
    <row r="304" spans="1:7" ht="19.5" customHeight="1">
      <c r="A304" s="43" t="s">
        <v>545</v>
      </c>
      <c r="B304" s="141" t="s">
        <v>347</v>
      </c>
      <c r="C304" s="44" t="s">
        <v>111</v>
      </c>
      <c r="D304" s="44" t="s">
        <v>80</v>
      </c>
      <c r="E304" s="92" t="s">
        <v>312</v>
      </c>
      <c r="F304" s="44" t="s">
        <v>84</v>
      </c>
      <c r="G304" s="104">
        <v>163000</v>
      </c>
    </row>
    <row r="305" spans="1:7" ht="19.5" customHeight="1">
      <c r="A305" s="93" t="s">
        <v>546</v>
      </c>
      <c r="B305" s="141" t="s">
        <v>347</v>
      </c>
      <c r="C305" s="69" t="s">
        <v>112</v>
      </c>
      <c r="D305" s="69"/>
      <c r="E305" s="69"/>
      <c r="F305" s="44"/>
      <c r="G305" s="103">
        <f>SUM(G306)</f>
        <v>705922.3</v>
      </c>
    </row>
    <row r="306" spans="1:7" ht="15.75">
      <c r="A306" s="43" t="s">
        <v>547</v>
      </c>
      <c r="B306" s="141" t="s">
        <v>347</v>
      </c>
      <c r="C306" s="44" t="s">
        <v>112</v>
      </c>
      <c r="D306" s="44" t="s">
        <v>78</v>
      </c>
      <c r="E306" s="44"/>
      <c r="F306" s="44"/>
      <c r="G306" s="104">
        <f>SUM(G307)</f>
        <v>705922.3</v>
      </c>
    </row>
    <row r="307" spans="1:7" ht="31.5">
      <c r="A307" s="41" t="s">
        <v>264</v>
      </c>
      <c r="B307" s="141" t="s">
        <v>347</v>
      </c>
      <c r="C307" s="44" t="s">
        <v>112</v>
      </c>
      <c r="D307" s="44" t="s">
        <v>78</v>
      </c>
      <c r="E307" s="44" t="s">
        <v>558</v>
      </c>
      <c r="F307" s="44"/>
      <c r="G307" s="104">
        <f>SUM(G308)</f>
        <v>705922.3</v>
      </c>
    </row>
    <row r="308" spans="1:7" ht="36.75" customHeight="1">
      <c r="A308" s="43" t="s">
        <v>271</v>
      </c>
      <c r="B308" s="141" t="s">
        <v>347</v>
      </c>
      <c r="C308" s="44" t="s">
        <v>112</v>
      </c>
      <c r="D308" s="44" t="s">
        <v>78</v>
      </c>
      <c r="E308" s="44" t="s">
        <v>60</v>
      </c>
      <c r="F308" s="44"/>
      <c r="G308" s="104">
        <f>SUM(G309)</f>
        <v>705922.3</v>
      </c>
    </row>
    <row r="309" spans="1:7" ht="15.75">
      <c r="A309" s="43" t="s">
        <v>270</v>
      </c>
      <c r="B309" s="141" t="s">
        <v>347</v>
      </c>
      <c r="C309" s="44" t="s">
        <v>112</v>
      </c>
      <c r="D309" s="44" t="s">
        <v>78</v>
      </c>
      <c r="E309" s="44" t="s">
        <v>269</v>
      </c>
      <c r="F309" s="44"/>
      <c r="G309" s="104">
        <f>SUM(G310)</f>
        <v>705922.3</v>
      </c>
    </row>
    <row r="310" spans="1:7" ht="15.75">
      <c r="A310" s="94" t="s">
        <v>579</v>
      </c>
      <c r="B310" s="141" t="s">
        <v>347</v>
      </c>
      <c r="C310" s="44" t="s">
        <v>112</v>
      </c>
      <c r="D310" s="44" t="s">
        <v>78</v>
      </c>
      <c r="E310" s="44" t="s">
        <v>269</v>
      </c>
      <c r="F310" s="44" t="s">
        <v>548</v>
      </c>
      <c r="G310" s="104">
        <v>705922.3</v>
      </c>
    </row>
    <row r="311" spans="1:7" ht="37.5" customHeight="1">
      <c r="A311" s="89" t="s">
        <v>113</v>
      </c>
      <c r="B311" s="141" t="s">
        <v>347</v>
      </c>
      <c r="C311" s="90">
        <v>14</v>
      </c>
      <c r="D311" s="90"/>
      <c r="E311" s="90"/>
      <c r="F311" s="44"/>
      <c r="G311" s="103">
        <f>SUM(G312+G317)</f>
        <v>9843194</v>
      </c>
    </row>
    <row r="312" spans="1:7" ht="31.5">
      <c r="A312" s="89" t="s">
        <v>114</v>
      </c>
      <c r="B312" s="141" t="s">
        <v>347</v>
      </c>
      <c r="C312" s="90">
        <v>14</v>
      </c>
      <c r="D312" s="69" t="s">
        <v>78</v>
      </c>
      <c r="E312" s="90"/>
      <c r="F312" s="44"/>
      <c r="G312" s="103">
        <f>SUM(G313)</f>
        <v>9448494</v>
      </c>
    </row>
    <row r="313" spans="1:7" ht="31.5">
      <c r="A313" s="41" t="s">
        <v>264</v>
      </c>
      <c r="B313" s="141" t="s">
        <v>347</v>
      </c>
      <c r="C313" s="92">
        <v>14</v>
      </c>
      <c r="D313" s="44" t="s">
        <v>78</v>
      </c>
      <c r="E313" s="92" t="s">
        <v>558</v>
      </c>
      <c r="F313" s="44"/>
      <c r="G313" s="104">
        <f>SUM(G314)</f>
        <v>9448494</v>
      </c>
    </row>
    <row r="314" spans="1:7" ht="52.5" customHeight="1">
      <c r="A314" s="41" t="s">
        <v>266</v>
      </c>
      <c r="B314" s="141" t="s">
        <v>347</v>
      </c>
      <c r="C314" s="92">
        <v>14</v>
      </c>
      <c r="D314" s="44" t="s">
        <v>78</v>
      </c>
      <c r="E314" s="92" t="s">
        <v>265</v>
      </c>
      <c r="F314" s="44"/>
      <c r="G314" s="104">
        <f>SUM(G315)</f>
        <v>9448494</v>
      </c>
    </row>
    <row r="315" spans="1:7" ht="31.5">
      <c r="A315" s="97" t="s">
        <v>267</v>
      </c>
      <c r="B315" s="141" t="s">
        <v>347</v>
      </c>
      <c r="C315" s="92">
        <v>14</v>
      </c>
      <c r="D315" s="44" t="s">
        <v>78</v>
      </c>
      <c r="E315" s="92" t="s">
        <v>268</v>
      </c>
      <c r="F315" s="44"/>
      <c r="G315" s="104">
        <f>SUM(G316)</f>
        <v>9448494</v>
      </c>
    </row>
    <row r="316" spans="1:7" ht="18" customHeight="1">
      <c r="A316" s="97" t="s">
        <v>89</v>
      </c>
      <c r="B316" s="141" t="s">
        <v>347</v>
      </c>
      <c r="C316" s="92">
        <v>14</v>
      </c>
      <c r="D316" s="44" t="s">
        <v>78</v>
      </c>
      <c r="E316" s="92" t="s">
        <v>268</v>
      </c>
      <c r="F316" s="44" t="s">
        <v>464</v>
      </c>
      <c r="G316" s="104">
        <v>9448494</v>
      </c>
    </row>
    <row r="317" spans="1:7" ht="15.75">
      <c r="A317" s="154" t="s">
        <v>595</v>
      </c>
      <c r="B317" s="141" t="s">
        <v>347</v>
      </c>
      <c r="C317" s="92">
        <v>14</v>
      </c>
      <c r="D317" s="44" t="s">
        <v>83</v>
      </c>
      <c r="E317" s="92"/>
      <c r="F317" s="44"/>
      <c r="G317" s="104">
        <f>SUM(G318)</f>
        <v>394700</v>
      </c>
    </row>
    <row r="318" spans="1:7" ht="31.5">
      <c r="A318" s="154" t="s">
        <v>91</v>
      </c>
      <c r="B318" s="141" t="s">
        <v>347</v>
      </c>
      <c r="C318" s="92">
        <v>14</v>
      </c>
      <c r="D318" s="44" t="s">
        <v>83</v>
      </c>
      <c r="E318" s="92" t="s">
        <v>221</v>
      </c>
      <c r="F318" s="44"/>
      <c r="G318" s="104">
        <f>SUM(G319)</f>
        <v>394700</v>
      </c>
    </row>
    <row r="319" spans="1:7" ht="18.75" customHeight="1">
      <c r="A319" s="97" t="s">
        <v>601</v>
      </c>
      <c r="B319" s="141" t="s">
        <v>347</v>
      </c>
      <c r="C319" s="92">
        <v>14</v>
      </c>
      <c r="D319" s="44" t="s">
        <v>83</v>
      </c>
      <c r="E319" s="92" t="s">
        <v>222</v>
      </c>
      <c r="F319" s="44"/>
      <c r="G319" s="104">
        <f>SUM(G320)</f>
        <v>394700</v>
      </c>
    </row>
    <row r="320" spans="1:7" ht="51" customHeight="1">
      <c r="A320" s="97" t="s">
        <v>600</v>
      </c>
      <c r="B320" s="141" t="s">
        <v>347</v>
      </c>
      <c r="C320" s="92">
        <v>14</v>
      </c>
      <c r="D320" s="44" t="s">
        <v>83</v>
      </c>
      <c r="E320" s="92" t="s">
        <v>602</v>
      </c>
      <c r="F320" s="44"/>
      <c r="G320" s="104">
        <f>SUM(G321)</f>
        <v>394700</v>
      </c>
    </row>
    <row r="321" spans="1:7" ht="15.75">
      <c r="A321" s="97" t="s">
        <v>89</v>
      </c>
      <c r="B321" s="141" t="s">
        <v>347</v>
      </c>
      <c r="C321" s="153">
        <v>14</v>
      </c>
      <c r="D321" s="44" t="s">
        <v>83</v>
      </c>
      <c r="E321" s="151" t="s">
        <v>602</v>
      </c>
      <c r="F321" s="153">
        <v>500</v>
      </c>
      <c r="G321" s="172">
        <v>394700</v>
      </c>
    </row>
    <row r="322" ht="15">
      <c r="G322" s="173"/>
    </row>
  </sheetData>
  <sheetProtection/>
  <mergeCells count="3">
    <mergeCell ref="A13:F13"/>
    <mergeCell ref="A14:F14"/>
    <mergeCell ref="A15:F15"/>
  </mergeCells>
  <printOptions/>
  <pageMargins left="0.5118110236220472" right="0.31496062992125984" top="0.35433070866141736" bottom="0.35433070866141736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60" workbookViewId="0" topLeftCell="A1">
      <selection activeCell="B9" sqref="B9"/>
    </sheetView>
  </sheetViews>
  <sheetFormatPr defaultColWidth="9.140625" defaultRowHeight="15"/>
  <cols>
    <col min="1" max="1" width="23.8515625" style="0" customWidth="1"/>
    <col min="2" max="2" width="83.7109375" style="0" customWidth="1"/>
    <col min="3" max="3" width="15.421875" style="0" customWidth="1"/>
  </cols>
  <sheetData>
    <row r="1" spans="2:3" ht="15" customHeight="1">
      <c r="B1" s="179" t="s">
        <v>678</v>
      </c>
      <c r="C1" s="161"/>
    </row>
    <row r="2" spans="2:3" ht="15" customHeight="1">
      <c r="B2" s="179"/>
      <c r="C2" s="161"/>
    </row>
    <row r="3" spans="2:3" ht="15" customHeight="1">
      <c r="B3" s="179"/>
      <c r="C3" s="161"/>
    </row>
    <row r="4" spans="2:3" ht="40.5" customHeight="1">
      <c r="B4" s="179"/>
      <c r="C4" s="161"/>
    </row>
    <row r="5" spans="2:3" ht="15" customHeight="1">
      <c r="B5" s="110"/>
      <c r="C5" s="161"/>
    </row>
    <row r="6" spans="2:3" ht="15" customHeight="1">
      <c r="B6" s="188" t="s">
        <v>671</v>
      </c>
      <c r="C6" s="161"/>
    </row>
    <row r="7" spans="2:8" ht="20.25" customHeight="1">
      <c r="B7" s="188"/>
      <c r="C7" s="162"/>
      <c r="H7" s="34"/>
    </row>
    <row r="8" spans="1:3" ht="46.5" customHeight="1">
      <c r="A8" s="35" t="s">
        <v>115</v>
      </c>
      <c r="B8" s="37" t="s">
        <v>116</v>
      </c>
      <c r="C8" s="174" t="s">
        <v>672</v>
      </c>
    </row>
    <row r="9" spans="1:3" ht="36" customHeight="1">
      <c r="A9" s="19" t="s">
        <v>123</v>
      </c>
      <c r="B9" s="23" t="s">
        <v>442</v>
      </c>
      <c r="C9" s="164">
        <f>SUM(C10)</f>
        <v>308363540</v>
      </c>
    </row>
    <row r="10" spans="1:3" ht="15.75">
      <c r="A10" s="19" t="s">
        <v>124</v>
      </c>
      <c r="B10" s="17" t="s">
        <v>14</v>
      </c>
      <c r="C10" s="165">
        <f>SUM(C11,C14,C43,)</f>
        <v>308363540</v>
      </c>
    </row>
    <row r="11" spans="1:3" ht="15.75">
      <c r="A11" s="19" t="s">
        <v>125</v>
      </c>
      <c r="B11" s="17" t="s">
        <v>15</v>
      </c>
      <c r="C11" s="165">
        <f>SUM(C12)</f>
        <v>70826977</v>
      </c>
    </row>
    <row r="12" spans="1:3" ht="15.75">
      <c r="A12" s="19" t="s">
        <v>126</v>
      </c>
      <c r="B12" s="17" t="s">
        <v>128</v>
      </c>
      <c r="C12" s="165">
        <f>SUM(C13)</f>
        <v>70826977</v>
      </c>
    </row>
    <row r="13" spans="1:3" ht="15.75">
      <c r="A13" s="19" t="s">
        <v>127</v>
      </c>
      <c r="B13" s="19" t="s">
        <v>129</v>
      </c>
      <c r="C13" s="166">
        <v>70826977</v>
      </c>
    </row>
    <row r="14" spans="1:3" ht="15.75">
      <c r="A14" s="19" t="s">
        <v>130</v>
      </c>
      <c r="B14" s="17" t="s">
        <v>16</v>
      </c>
      <c r="C14" s="167">
        <f>SUM(C15,C17,C19,C21,)</f>
        <v>237437681</v>
      </c>
    </row>
    <row r="15" spans="1:3" ht="15.75">
      <c r="A15" s="19" t="s">
        <v>131</v>
      </c>
      <c r="B15" s="17" t="s">
        <v>138</v>
      </c>
      <c r="C15" s="167">
        <f>SUM(C16)</f>
        <v>945836</v>
      </c>
    </row>
    <row r="16" spans="1:3" ht="25.5">
      <c r="A16" s="19" t="s">
        <v>132</v>
      </c>
      <c r="B16" s="19" t="s">
        <v>139</v>
      </c>
      <c r="C16" s="166">
        <v>945836</v>
      </c>
    </row>
    <row r="17" spans="1:3" ht="25.5">
      <c r="A17" s="19" t="s">
        <v>133</v>
      </c>
      <c r="B17" s="17" t="s">
        <v>140</v>
      </c>
      <c r="C17" s="167">
        <f>SUM(C18)</f>
        <v>284621</v>
      </c>
    </row>
    <row r="18" spans="1:3" ht="25.5">
      <c r="A18" s="19" t="s">
        <v>134</v>
      </c>
      <c r="B18" s="19" t="s">
        <v>141</v>
      </c>
      <c r="C18" s="166">
        <v>284621</v>
      </c>
    </row>
    <row r="19" spans="1:3" ht="27.75" customHeight="1">
      <c r="A19" s="19" t="s">
        <v>135</v>
      </c>
      <c r="B19" s="17" t="s">
        <v>142</v>
      </c>
      <c r="C19" s="167">
        <f>SUM(C20)</f>
        <v>11610982</v>
      </c>
    </row>
    <row r="20" spans="1:3" ht="37.5" customHeight="1">
      <c r="A20" s="19" t="s">
        <v>136</v>
      </c>
      <c r="B20" s="19" t="s">
        <v>143</v>
      </c>
      <c r="C20" s="166">
        <v>11610982</v>
      </c>
    </row>
    <row r="21" spans="1:3" ht="22.5" customHeight="1">
      <c r="A21" s="19" t="s">
        <v>137</v>
      </c>
      <c r="B21" s="17" t="s">
        <v>144</v>
      </c>
      <c r="C21" s="167">
        <f>SUM(C22)</f>
        <v>224596242</v>
      </c>
    </row>
    <row r="22" spans="1:3" ht="15.75">
      <c r="A22" s="19" t="s">
        <v>145</v>
      </c>
      <c r="B22" s="19" t="s">
        <v>146</v>
      </c>
      <c r="C22" s="167">
        <f>SUM(C23+C24+C25+C26+C27+C28+C31+C32+C33+C34+C35+C36+C37+C38+C39+C40+C41+C42)</f>
        <v>224596242</v>
      </c>
    </row>
    <row r="23" spans="1:3" ht="25.5">
      <c r="A23" s="19" t="s">
        <v>145</v>
      </c>
      <c r="B23" s="19" t="s">
        <v>17</v>
      </c>
      <c r="C23" s="166">
        <v>9031970</v>
      </c>
    </row>
    <row r="24" spans="1:3" ht="15.75">
      <c r="A24" s="19" t="s">
        <v>145</v>
      </c>
      <c r="B24" s="19" t="s">
        <v>18</v>
      </c>
      <c r="C24" s="166">
        <v>4296908</v>
      </c>
    </row>
    <row r="25" spans="1:3" ht="25.5">
      <c r="A25" s="19" t="s">
        <v>145</v>
      </c>
      <c r="B25" s="19" t="s">
        <v>19</v>
      </c>
      <c r="C25" s="166">
        <v>237000</v>
      </c>
    </row>
    <row r="26" spans="1:3" ht="38.25">
      <c r="A26" s="19" t="s">
        <v>145</v>
      </c>
      <c r="B26" s="19" t="s">
        <v>20</v>
      </c>
      <c r="C26" s="166">
        <v>711000</v>
      </c>
    </row>
    <row r="27" spans="1:3" ht="51">
      <c r="A27" s="19" t="s">
        <v>145</v>
      </c>
      <c r="B27" s="25" t="s">
        <v>21</v>
      </c>
      <c r="C27" s="166">
        <v>14480521</v>
      </c>
    </row>
    <row r="28" spans="1:3" ht="38.25">
      <c r="A28" s="19" t="s">
        <v>145</v>
      </c>
      <c r="B28" s="25" t="s">
        <v>22</v>
      </c>
      <c r="C28" s="167">
        <f>SUM(C29:C30)</f>
        <v>672939</v>
      </c>
    </row>
    <row r="29" spans="1:3" ht="38.25">
      <c r="A29" s="19" t="s">
        <v>145</v>
      </c>
      <c r="B29" s="25" t="s">
        <v>23</v>
      </c>
      <c r="C29" s="166">
        <v>648663</v>
      </c>
    </row>
    <row r="30" spans="1:3" ht="25.5" customHeight="1">
      <c r="A30" s="19" t="s">
        <v>145</v>
      </c>
      <c r="B30" s="25" t="s">
        <v>24</v>
      </c>
      <c r="C30" s="166">
        <v>24276</v>
      </c>
    </row>
    <row r="31" spans="1:3" ht="80.25" customHeight="1">
      <c r="A31" s="19" t="s">
        <v>145</v>
      </c>
      <c r="B31" s="25" t="s">
        <v>25</v>
      </c>
      <c r="C31" s="166">
        <v>155696139</v>
      </c>
    </row>
    <row r="32" spans="1:3" ht="78.75" customHeight="1">
      <c r="A32" s="19" t="s">
        <v>145</v>
      </c>
      <c r="B32" s="25" t="s">
        <v>26</v>
      </c>
      <c r="C32" s="166">
        <v>22563364</v>
      </c>
    </row>
    <row r="33" spans="1:3" ht="50.25" customHeight="1">
      <c r="A33" s="19" t="s">
        <v>145</v>
      </c>
      <c r="B33" s="19" t="s">
        <v>27</v>
      </c>
      <c r="C33" s="166">
        <v>80400</v>
      </c>
    </row>
    <row r="34" spans="1:3" ht="58.5" customHeight="1">
      <c r="A34" s="19" t="s">
        <v>145</v>
      </c>
      <c r="B34" s="26" t="s">
        <v>28</v>
      </c>
      <c r="C34" s="168">
        <v>1002897</v>
      </c>
    </row>
    <row r="35" spans="1:3" ht="39.75" customHeight="1">
      <c r="A35" s="19" t="s">
        <v>145</v>
      </c>
      <c r="B35" s="26" t="s">
        <v>29</v>
      </c>
      <c r="C35" s="168">
        <v>1422000</v>
      </c>
    </row>
    <row r="36" spans="1:3" ht="45" customHeight="1">
      <c r="A36" s="19" t="s">
        <v>145</v>
      </c>
      <c r="B36" s="27" t="s">
        <v>30</v>
      </c>
      <c r="C36" s="169">
        <v>237000</v>
      </c>
    </row>
    <row r="37" spans="1:3" ht="40.5" customHeight="1">
      <c r="A37" s="19" t="s">
        <v>145</v>
      </c>
      <c r="B37" s="27" t="s">
        <v>31</v>
      </c>
      <c r="C37" s="169">
        <v>9448494</v>
      </c>
    </row>
    <row r="38" spans="1:3" ht="30.75" customHeight="1">
      <c r="A38" s="19" t="s">
        <v>145</v>
      </c>
      <c r="B38" s="27" t="s">
        <v>32</v>
      </c>
      <c r="C38" s="169">
        <v>198528</v>
      </c>
    </row>
    <row r="39" spans="1:3" ht="44.25" customHeight="1">
      <c r="A39" s="19" t="s">
        <v>145</v>
      </c>
      <c r="B39" s="28" t="s">
        <v>33</v>
      </c>
      <c r="C39" s="170">
        <v>237000</v>
      </c>
    </row>
    <row r="40" spans="1:3" ht="47.25" customHeight="1">
      <c r="A40" s="19" t="s">
        <v>145</v>
      </c>
      <c r="B40" s="28" t="s">
        <v>46</v>
      </c>
      <c r="C40" s="170">
        <v>1917025</v>
      </c>
    </row>
    <row r="41" spans="1:3" ht="42" customHeight="1">
      <c r="A41" s="19" t="s">
        <v>145</v>
      </c>
      <c r="B41" s="19" t="s">
        <v>539</v>
      </c>
      <c r="C41" s="166">
        <v>2287447</v>
      </c>
    </row>
    <row r="42" spans="1:3" ht="72" customHeight="1">
      <c r="A42" s="19" t="s">
        <v>55</v>
      </c>
      <c r="B42" s="28" t="s">
        <v>49</v>
      </c>
      <c r="C42" s="170">
        <v>75610</v>
      </c>
    </row>
    <row r="43" spans="1:3" ht="29.25" customHeight="1">
      <c r="A43" s="19" t="s">
        <v>657</v>
      </c>
      <c r="B43" s="28" t="s">
        <v>658</v>
      </c>
      <c r="C43" s="170">
        <f>SUM(C44)</f>
        <v>98882</v>
      </c>
    </row>
    <row r="44" spans="1:3" ht="28.5" customHeight="1">
      <c r="A44" s="19" t="s">
        <v>659</v>
      </c>
      <c r="B44" s="28" t="s">
        <v>661</v>
      </c>
      <c r="C44" s="170">
        <f>SUM(C45)</f>
        <v>98882</v>
      </c>
    </row>
    <row r="45" spans="1:3" s="163" customFormat="1" ht="31.5" customHeight="1">
      <c r="A45" s="19" t="s">
        <v>660</v>
      </c>
      <c r="B45" s="28" t="s">
        <v>661</v>
      </c>
      <c r="C45" s="170">
        <v>98882</v>
      </c>
    </row>
  </sheetData>
  <sheetProtection/>
  <mergeCells count="2">
    <mergeCell ref="B1:B4"/>
    <mergeCell ref="B6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2015-05-13T11:48:12Z</cp:lastPrinted>
  <dcterms:created xsi:type="dcterms:W3CDTF">2011-10-10T13:40:01Z</dcterms:created>
  <dcterms:modified xsi:type="dcterms:W3CDTF">2015-05-13T11:49:27Z</dcterms:modified>
  <cp:category/>
  <cp:version/>
  <cp:contentType/>
  <cp:contentStatus/>
</cp:coreProperties>
</file>