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прил1" sheetId="1" r:id="rId1"/>
    <sheet name="прил5" sheetId="2" r:id="rId2"/>
    <sheet name="прил7" sheetId="3" r:id="rId3"/>
    <sheet name="прил9" sheetId="4" r:id="rId4"/>
    <sheet name="прил11" sheetId="5" r:id="rId5"/>
    <sheet name="прил13" sheetId="6" r:id="rId6"/>
  </sheets>
  <definedNames>
    <definedName name="_GoBack" localSheetId="2">'прил7'!#REF!</definedName>
    <definedName name="_xlnm.Print_Area" localSheetId="1">'прил5'!$A$1:$C$139</definedName>
    <definedName name="_xlnm.Print_Area" localSheetId="2">'прил7'!$A$1:$F$523</definedName>
  </definedNames>
  <calcPr fullCalcOnLoad="1"/>
</workbook>
</file>

<file path=xl/sharedStrings.xml><?xml version="1.0" encoding="utf-8"?>
<sst xmlns="http://schemas.openxmlformats.org/spreadsheetml/2006/main" count="5802" uniqueCount="946">
  <si>
    <t>03 3 01 00000</t>
  </si>
  <si>
    <t>03 3 01 С1401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</si>
  <si>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</si>
  <si>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</si>
  <si>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</si>
  <si>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</si>
  <si>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</si>
  <si>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>08 4 00  00000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</si>
  <si>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</si>
  <si>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</si>
  <si>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</si>
  <si>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</si>
  <si>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</si>
  <si>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</si>
  <si>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</si>
  <si>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</si>
  <si>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>001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</si>
  <si>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</si>
  <si>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</si>
  <si>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</si>
  <si>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13 1 02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</si>
  <si>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</si>
  <si>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Создание благоприятных условий для привлечения инвестиций в экономику муниципального образования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</si>
  <si>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</si>
  <si>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</si>
  <si>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</si>
  <si>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</si>
  <si>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</si>
  <si>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</si>
  <si>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</si>
  <si>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</si>
  <si>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</si>
  <si>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</si>
  <si>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>08 4 01 00000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</si>
  <si>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</si>
  <si>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</si>
  <si>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</si>
  <si>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</si>
  <si>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</si>
  <si>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</si>
  <si>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</si>
  <si>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</si>
  <si>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</si>
  <si>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</si>
  <si>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</si>
  <si>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</si>
  <si>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</si>
  <si>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</si>
  <si>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</si>
  <si>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</si>
  <si>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</si>
  <si>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</si>
  <si>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</si>
  <si>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</si>
  <si>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</si>
  <si>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</si>
  <si>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</si>
  <si>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</si>
  <si>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</si>
  <si>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</si>
  <si>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</si>
  <si>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</si>
  <si>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</si>
  <si>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02 1 02 13200</t>
  </si>
  <si>
    <t>02 1 02 00000</t>
  </si>
  <si>
    <t>14 2 01 00000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</si>
  <si>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</si>
  <si>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07 2 01 00000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</si>
  <si>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</si>
  <si>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</si>
  <si>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</si>
  <si>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</si>
  <si>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</si>
  <si>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</si>
  <si>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</si>
  <si>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</si>
  <si>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</si>
  <si>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</si>
  <si>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</si>
  <si>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</si>
  <si>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</si>
  <si>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</si>
  <si>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</si>
  <si>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</si>
  <si>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</si>
  <si>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</si>
  <si>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</si>
  <si>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</si>
  <si>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</si>
  <si>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</si>
  <si>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</si>
  <si>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</si>
  <si>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</si>
  <si>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</si>
  <si>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</si>
  <si>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</si>
  <si>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</si>
  <si>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</si>
  <si>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03 1 02  S3090</t>
  </si>
  <si>
    <t>03 1 02 S3090</t>
  </si>
  <si>
    <t>Обеспечение функционирования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</si>
  <si>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</si>
  <si>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</si>
  <si>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</si>
  <si>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</si>
  <si>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</si>
  <si>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</si>
  <si>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</si>
  <si>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</si>
  <si>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</si>
  <si>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</si>
  <si>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</si>
  <si>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</si>
  <si>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</si>
  <si>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</si>
  <si>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</si>
  <si>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</si>
  <si>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</si>
  <si>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</si>
  <si>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</si>
  <si>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</si>
  <si>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</si>
  <si>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</si>
  <si>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</si>
  <si>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</si>
  <si>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</si>
  <si>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</si>
  <si>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</si>
  <si>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</si>
  <si>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</si>
  <si>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</si>
  <si>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</si>
  <si>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</si>
  <si>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</si>
  <si>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</si>
  <si>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</si>
  <si>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</si>
  <si>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</si>
  <si>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</si>
  <si>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</si>
  <si>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</si>
  <si>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</si>
  <si>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</si>
  <si>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</si>
  <si>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</si>
  <si>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</si>
  <si>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</si>
  <si>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</si>
  <si>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</si>
  <si>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</si>
  <si>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</si>
  <si>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</si>
  <si>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</si>
  <si>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</si>
  <si>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</si>
  <si>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</si>
  <si>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</si>
  <si>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</si>
  <si>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</si>
  <si>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</si>
  <si>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</si>
  <si>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</si>
  <si>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</si>
  <si>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</si>
  <si>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</si>
  <si>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</si>
  <si>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</si>
  <si>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</si>
  <si>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</si>
  <si>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</si>
  <si>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</si>
  <si>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</si>
  <si>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</si>
  <si>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</si>
  <si>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</si>
  <si>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</si>
  <si>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</si>
  <si>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</si>
  <si>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</si>
  <si>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</si>
  <si>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</si>
  <si>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</si>
  <si>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12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</si>
  <si>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</si>
  <si>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</si>
  <si>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</si>
  <si>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</si>
  <si>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</si>
  <si>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</si>
  <si>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</si>
  <si>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</si>
  <si>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</si>
  <si>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</si>
  <si>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</si>
  <si>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</si>
  <si>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</si>
  <si>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</si>
  <si>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</si>
  <si>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</si>
  <si>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</si>
  <si>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</si>
  <si>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</si>
  <si>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</si>
  <si>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</si>
  <si>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</si>
  <si>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</si>
  <si>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</si>
  <si>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</si>
  <si>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</si>
  <si>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</si>
  <si>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</si>
  <si>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</si>
  <si>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</si>
  <si>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</si>
  <si>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</si>
  <si>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</si>
  <si>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</si>
  <si>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</si>
  <si>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</si>
  <si>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</si>
  <si>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</si>
  <si>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</si>
  <si>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 xml:space="preserve">07 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</si>
  <si>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</si>
  <si>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</si>
  <si>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</si>
  <si>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</si>
  <si>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</si>
  <si>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</si>
  <si>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</si>
  <si>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</si>
  <si>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</si>
  <si>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</si>
  <si>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</si>
  <si>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</si>
  <si>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</si>
  <si>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</si>
  <si>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</si>
  <si>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</si>
  <si>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</si>
  <si>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</si>
  <si>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</si>
  <si>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</si>
  <si>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</si>
  <si>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</si>
  <si>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</si>
  <si>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</si>
  <si>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</si>
  <si>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</si>
  <si>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</si>
  <si>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</si>
  <si>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</si>
  <si>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</si>
  <si>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</si>
  <si>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</si>
  <si>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</si>
  <si>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</si>
  <si>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</si>
  <si>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</si>
  <si>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</si>
  <si>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</si>
  <si>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</si>
  <si>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</si>
  <si>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</si>
  <si>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</si>
  <si>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</si>
  <si>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</si>
  <si>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</si>
  <si>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</si>
  <si>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</si>
  <si>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</si>
  <si>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>Основное мероприятие «Организация временного трудоустройства граждан района»</t>
  </si>
  <si>
    <t>76 0 00 00000</t>
  </si>
  <si>
    <t>76 1 00 00000</t>
  </si>
  <si>
    <t>76 1 00 С1404</t>
  </si>
  <si>
    <t>76 1 00 С404</t>
  </si>
  <si>
    <t>77 2 00 00000</t>
  </si>
  <si>
    <t>79 0 00 00000</t>
  </si>
  <si>
    <t>79 1 00 00000</t>
  </si>
  <si>
    <t>79 1 00 С1401</t>
  </si>
  <si>
    <t>13 0 00 00000</t>
  </si>
  <si>
    <t>13 1 00 00000</t>
  </si>
  <si>
    <t>13 1 01 00000</t>
  </si>
  <si>
    <t>13 1 01 С1401</t>
  </si>
  <si>
    <t>13 1 02 00000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</si>
  <si>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</si>
  <si>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</si>
  <si>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</si>
  <si>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</si>
  <si>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</si>
  <si>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</si>
  <si>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</si>
  <si>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</si>
  <si>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</si>
  <si>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</si>
  <si>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</si>
  <si>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</si>
  <si>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</si>
  <si>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</si>
  <si>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</si>
  <si>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</si>
  <si>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Подпрограмма «Управление муниципальной программой и обеспечение условий реализации, а также прочие мероприятия» муниципальной программы «Развитие транспортной системы и обеспечение перевозки пассажиров в Октябрьском районе Курской области»</t>
  </si>
  <si>
    <t>11 1 00 00000</t>
  </si>
  <si>
    <t>Основное мероприятие «Выполнение мероприятий по территориальному землеустройству объектов дорожной деятельности»</t>
  </si>
  <si>
    <t>11 1 01 00000</t>
  </si>
  <si>
    <t>11 1 01 С1425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</si>
  <si>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</si>
  <si>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</si>
  <si>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</si>
  <si>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</si>
  <si>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</si>
  <si>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</si>
  <si>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</si>
  <si>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</si>
  <si>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</si>
  <si>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</si>
  <si>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</si>
  <si>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</si>
  <si>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</si>
  <si>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</si>
  <si>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</si>
  <si>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</si>
  <si>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</si>
  <si>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</si>
  <si>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</si>
  <si>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</si>
  <si>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</si>
  <si>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</si>
  <si>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</si>
  <si>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</si>
  <si>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</si>
  <si>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</si>
  <si>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</si>
  <si>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</si>
  <si>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</si>
  <si>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</si>
  <si>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</si>
  <si>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</si>
  <si>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</si>
  <si>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</si>
  <si>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</si>
  <si>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</si>
  <si>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</si>
  <si>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</si>
  <si>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</si>
  <si>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</si>
  <si>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</si>
  <si>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</si>
  <si>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</si>
  <si>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</si>
  <si>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</si>
  <si>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</si>
  <si>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</si>
  <si>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</si>
  <si>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</si>
  <si>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</si>
  <si>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</si>
  <si>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</si>
  <si>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</si>
  <si>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</si>
  <si>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</si>
  <si>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</si>
  <si>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</si>
  <si>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</si>
  <si>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</si>
  <si>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</si>
  <si>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</si>
  <si>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</si>
  <si>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</si>
  <si>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</si>
  <si>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</si>
  <si>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</si>
  <si>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</si>
  <si>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</si>
  <si>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</si>
  <si>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</si>
  <si>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</si>
  <si>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</si>
  <si>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</si>
  <si>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</si>
  <si>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</si>
  <si>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</si>
  <si>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</si>
  <si>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</si>
  <si>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</si>
  <si>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</si>
  <si>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</si>
  <si>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</si>
  <si>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</si>
  <si>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</si>
  <si>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</si>
  <si>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</si>
  <si>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</si>
  <si>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</si>
  <si>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</si>
  <si>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</si>
  <si>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</si>
  <si>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</si>
  <si>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</si>
  <si>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</si>
  <si>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</si>
  <si>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</si>
  <si>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</si>
  <si>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</si>
  <si>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</si>
  <si>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</si>
  <si>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</si>
  <si>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</si>
  <si>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</si>
  <si>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</si>
  <si>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</si>
  <si>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>03 2 01 С1401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</si>
  <si>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</si>
  <si>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</si>
  <si>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</si>
  <si>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</si>
  <si>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</si>
  <si>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</si>
  <si>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</si>
  <si>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</si>
  <si>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</si>
  <si>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</si>
  <si>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</si>
  <si>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</si>
  <si>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</si>
  <si>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</si>
  <si>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</si>
  <si>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</si>
  <si>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</si>
  <si>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</si>
  <si>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</si>
  <si>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</si>
  <si>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</si>
  <si>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</si>
  <si>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</si>
  <si>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</si>
  <si>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</si>
  <si>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</si>
  <si>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</si>
  <si>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</si>
  <si>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</si>
  <si>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</si>
  <si>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</si>
  <si>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</si>
  <si>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</si>
  <si>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</si>
  <si>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</si>
  <si>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</si>
  <si>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</si>
  <si>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</si>
  <si>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</si>
  <si>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</si>
  <si>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</si>
  <si>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</si>
  <si>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</si>
  <si>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</si>
  <si>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</si>
  <si>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</si>
  <si>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</si>
  <si>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</si>
  <si>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</si>
  <si>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</si>
  <si>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</si>
  <si>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</si>
  <si>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</si>
  <si>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</si>
  <si>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</si>
  <si>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</si>
  <si>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</si>
  <si>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</si>
  <si>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</si>
  <si>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</si>
  <si>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</si>
  <si>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</si>
  <si>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</si>
  <si>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</si>
  <si>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</si>
  <si>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</si>
  <si>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</si>
  <si>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</si>
  <si>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</si>
  <si>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</si>
  <si>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</si>
  <si>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</si>
  <si>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</si>
  <si>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</si>
  <si>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</si>
  <si>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</si>
  <si>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</si>
  <si>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</si>
  <si>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</si>
  <si>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</si>
  <si>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</si>
  <si>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</si>
  <si>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</si>
  <si>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</si>
  <si>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</si>
  <si>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</si>
  <si>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</si>
  <si>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</si>
  <si>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</si>
  <si>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</si>
  <si>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</si>
  <si>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</si>
  <si>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</si>
  <si>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</si>
  <si>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</si>
  <si>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</si>
  <si>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</si>
  <si>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</si>
  <si>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</si>
  <si>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</si>
  <si>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</si>
  <si>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</si>
  <si>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</si>
  <si>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</si>
  <si>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</si>
  <si>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ВСЕГО ДОХОДОВ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</si>
  <si>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</si>
  <si>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</si>
  <si>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</si>
  <si>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</si>
  <si>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</si>
  <si>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</si>
  <si>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</si>
  <si>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</si>
  <si>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</si>
  <si>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</si>
  <si>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</si>
  <si>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</si>
  <si>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</si>
  <si>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</si>
  <si>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</si>
  <si>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</si>
  <si>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</si>
  <si>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</si>
  <si>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</si>
  <si>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</si>
  <si>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</si>
  <si>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</si>
  <si>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</si>
  <si>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</si>
  <si>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</si>
  <si>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</si>
  <si>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</si>
  <si>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</si>
  <si>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</si>
  <si>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</si>
  <si>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</si>
  <si>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</si>
  <si>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</si>
  <si>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</si>
  <si>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</si>
  <si>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</si>
  <si>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</si>
  <si>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</si>
  <si>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</si>
  <si>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</si>
  <si>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</si>
  <si>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</si>
  <si>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</si>
  <si>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</si>
  <si>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</si>
  <si>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</si>
  <si>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</si>
  <si>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</si>
  <si>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</si>
  <si>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</si>
  <si>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</si>
  <si>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</si>
  <si>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</si>
  <si>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77 2 00 П1490</t>
  </si>
  <si>
    <t>1 01 02020 01 0000 110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</si>
  <si>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</si>
  <si>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</si>
  <si>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</si>
  <si>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</si>
  <si>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</si>
  <si>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</si>
  <si>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</si>
  <si>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</si>
  <si>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1 03 00000 00 0000 000</t>
  </si>
  <si>
    <t>Субвенция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</si>
  <si>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Субвенция местным бюджетам на осуществление  отдельных государственных полномочий по организации проведения мероприятий по отлову и содержанию безнадзорных животных</t>
  </si>
  <si>
    <t>77 2 00 12700</t>
  </si>
  <si>
    <t>77 2 00 12712</t>
  </si>
  <si>
    <t>№ п/п</t>
  </si>
  <si>
    <t>Местные бюджеты</t>
  </si>
  <si>
    <t xml:space="preserve">ИТОГО по полномочиям </t>
  </si>
  <si>
    <t>ИТОГО на содержание работников, осуществляющих переданные полномочия</t>
  </si>
  <si>
    <t>ИТОГО на матзатраты по осуществлению переданных полномочий</t>
  </si>
  <si>
    <t>Итого по полномочию</t>
  </si>
  <si>
    <t>1</t>
  </si>
  <si>
    <t>2</t>
  </si>
  <si>
    <t>3</t>
  </si>
  <si>
    <t>4</t>
  </si>
  <si>
    <t>5</t>
  </si>
  <si>
    <t>6</t>
  </si>
  <si>
    <t>7</t>
  </si>
  <si>
    <t>8</t>
  </si>
  <si>
    <t xml:space="preserve">Октябрьский - всего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</si>
  <si>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</si>
  <si>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</si>
  <si>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</si>
  <si>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</si>
  <si>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</si>
  <si>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</si>
  <si>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</si>
  <si>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</si>
  <si>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9</t>
  </si>
  <si>
    <t>Филипповский</t>
  </si>
  <si>
    <t>Черницынский</t>
  </si>
  <si>
    <t>11 2 02 П1424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</si>
  <si>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</si>
  <si>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</si>
  <si>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</si>
  <si>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</si>
  <si>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Санитарно-эпидемиологическое благополучие</t>
  </si>
  <si>
    <t>Здравоохранение</t>
  </si>
  <si>
    <t>Дополнительное образование детей</t>
  </si>
  <si>
    <t>Прочие доходы от оказания платных услуг (работ) получателями средств бюджетов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</si>
  <si>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</si>
  <si>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</si>
  <si>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</si>
  <si>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13</t>
  </si>
  <si>
    <t>16 0 00 00000</t>
  </si>
  <si>
    <t>16 1 00 00000</t>
  </si>
  <si>
    <t>16 1 02 00000</t>
  </si>
  <si>
    <t>Муниципальная  программа  «Социальное развитие села в Октябрьском районе Курской области»</t>
  </si>
  <si>
    <t>Подпрограмма «Устойчивое развитие сельских территорий» муниципальной  программы  «Социальное развитие села в Октябрьском районе Курской области»</t>
  </si>
  <si>
    <t>Основное мероприятие «Обустройство сельских территорий объектами социальной и инженерной инфраструктуры, автомобильными дорогами»</t>
  </si>
  <si>
    <t>07 3 01 С1417</t>
  </si>
  <si>
    <t>Создание условий для развития социальной и инженерной инфраструктуры муниципальных образований</t>
  </si>
  <si>
    <t>15 4 00 00000</t>
  </si>
  <si>
    <t>15 4 01 00000</t>
  </si>
  <si>
    <t>Подпрограмма "Содействие временной занятости отдельных категорий граждан" муниципальной программы "Развитие экономики Октябрьского района Курской области"</t>
  </si>
  <si>
    <t>Муниципальная программа "Развитие экономики Октябрьского района Курской области"</t>
  </si>
  <si>
    <t>Муниципальная программа  "АПК "Безопасный город" на территории Октябрьского района Курской области"</t>
  </si>
  <si>
    <t>Подпрограмма «"Внедрение и развитие АПК "Безопасный город", обеспечение комплексной безопасности" муниципальной программы "АПК "Безопасный город" на территории Октябрьского района Курской области"</t>
  </si>
  <si>
    <t>Основное мероприятие "Обеспечение эффективного функционирования системы ЕДДС Октябрьского района Курской области"</t>
  </si>
  <si>
    <t>03 3 02 00000</t>
  </si>
  <si>
    <t>Основное мероприятие «Социальная поддержка работников организаций дополнительного образования»</t>
  </si>
  <si>
    <t>03 3 02 13070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</si>
  <si>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 образовательных организаций</t>
  </si>
  <si>
    <t>1 01 02030 01 0000 110</t>
  </si>
  <si>
    <r>
      <t>Дотации бюджетам  бюджетной системы  Российской Федерации</t>
    </r>
    <r>
      <rPr>
        <sz val="10"/>
        <color indexed="8"/>
        <rFont val="Times New Roman"/>
        <family val="1"/>
      </rPr>
      <t xml:space="preserve">  </t>
    </r>
  </si>
  <si>
    <t xml:space="preserve">Субвенции  бюджетам на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</si>
  <si>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</si>
  <si>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 xml:space="preserve">1 05 04000 02 0000 110                             </t>
  </si>
  <si>
    <t>Налог, взимаемый в связи с применением патентной системы налогообложения</t>
  </si>
  <si>
    <t xml:space="preserve">1 05 04020 02 0000 110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</si>
  <si>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</si>
  <si>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</si>
  <si>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</si>
  <si>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</si>
  <si>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</si>
  <si>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</si>
  <si>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</si>
  <si>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</si>
  <si>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</si>
  <si>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</si>
  <si>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</si>
  <si>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</si>
  <si>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</si>
  <si>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</si>
  <si>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</si>
  <si>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</si>
  <si>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</si>
  <si>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>Субвенции бюджетам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</si>
  <si>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 xml:space="preserve">Сумма </t>
  </si>
  <si>
    <t xml:space="preserve"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 </t>
  </si>
  <si>
    <t>Подпрограмма «Противодействие злоупотреблению наркотиками»  муниципальной программы  «Профилактика правонарушений в Октябрьском районе Курской области»</t>
  </si>
  <si>
    <t xml:space="preserve"> по учету муниципального жилищного фонда, ведению в установленном порядке учета граждан в качестве нуждающихся в жилых помещениях, предоставляемых по договорам социального найма и договорам найма жилых помещений жилищного фонда социального использования, предоставлению в установленном порядке малоимущим гражданам по договорам социального найма жилых помещений муниципального жилищного фонда</t>
  </si>
  <si>
    <t>по организации ремонтно-реставрационных работ и работ по содержанию и сохранению находящихся в собственности поселения объектов культурного наследия (памятников истории и культуры), расположенных на территории поселения</t>
  </si>
  <si>
    <t>по утверждению и изменению генеральных планов поселений, утверждению и изменению правил землепользования и застройки, организации выполнения работ по координатному описанию границ населенных пунктов и подготовке карт (планов)</t>
  </si>
  <si>
    <t>04 0 00 0000</t>
  </si>
  <si>
    <t>07 2 02 00000</t>
  </si>
  <si>
    <t>07 2 02 S3600</t>
  </si>
  <si>
    <t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</t>
  </si>
  <si>
    <t>Муниципальная программа Октябрьского района Курской области «Сохранение и развитие архивного дела  в  Октябрьском  районе»</t>
  </si>
  <si>
    <t>Обеспечение деятельности Администрации Октябрьского района Курской области</t>
  </si>
  <si>
    <t>Основное мероприятие "Подготовка  карт (планов) для установления границ населенных пунктов сельских поселений"</t>
  </si>
  <si>
    <t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</t>
  </si>
  <si>
    <t>Муниципальная  программа  «Развитие образования в Октябрьском районе Курской области»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</si>
  <si>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</t>
  </si>
  <si>
    <t>15 4 01 С1436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</si>
  <si>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</si>
  <si>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Основное мероприятие "Реализация основных общеобразовательных программ"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</si>
  <si>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</si>
  <si>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</si>
  <si>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Муниципальная программа "Развитие транспортной системы и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</si>
  <si>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 "</t>
  </si>
  <si>
    <t xml:space="preserve">11 3 00 00000 </t>
  </si>
  <si>
    <t>Основное мероприятие "Проведение мероприятий в области безопасности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</si>
  <si>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</si>
  <si>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</si>
  <si>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</si>
  <si>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Основное мероприятие "Поддержание надлежащего технического состояния элементов обустройства автомобильных дорог"</t>
  </si>
  <si>
    <t>11 3 02 00000</t>
  </si>
  <si>
    <t>11 3 02 С1459</t>
  </si>
  <si>
    <t>16 1 02 L5670</t>
  </si>
  <si>
    <t>07 2 01 L4970</t>
  </si>
  <si>
    <t>Основное мероприятие «Обеспечение жильем отдельных категорий граждан»</t>
  </si>
  <si>
    <t>Доходы от продажи земельных участков, государственная  собственность  на которые не разграничена</t>
  </si>
  <si>
    <t>Подпрограмма «Развитие дошкольного и общего
образования детей» муниципальной программы
«Развитие образования в Октябрьском районе Курской области»</t>
  </si>
  <si>
    <t>Муниципальная  программа 
«Развитие образования в Октябрьском районе Курской области»</t>
  </si>
  <si>
    <t>Муниципальная  программа 
«Развитие образования в  Октябрьском районе Курской области»</t>
  </si>
  <si>
    <t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</t>
  </si>
  <si>
    <t>Основное мероприятие «Организация оздоровления и отдыха детей»</t>
  </si>
  <si>
    <t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</t>
  </si>
  <si>
    <t>Содержание ребенка в семье опекуна  и приемной семье, а также вознаграждение, причитающееся приемному родителю</t>
  </si>
  <si>
    <t>Муниципальная программа Октябрьского района Курской области «Развитие образования в  Октябрьском районе Курской области»</t>
  </si>
  <si>
    <t>Муниципальная программа "Развитие информационного общества в Октябрьском районе Курской области"</t>
  </si>
  <si>
    <t>20 0 00 00000</t>
  </si>
  <si>
    <t>20 1 00 00000</t>
  </si>
  <si>
    <t>Основное мероприятие "Расширение, содержание, обслуживание ЕИКС, развитие и эксплуатация Электронного правительства"</t>
  </si>
  <si>
    <t>20 1 01 00000</t>
  </si>
  <si>
    <t>20 1 01 С1404</t>
  </si>
  <si>
    <t>Подпрограмма "Развитие системы защиты информации в Администрации Октябрьского района Курской области" муниципальной программы "Развитие информационного общества в Октябрьском районе Курской области"</t>
  </si>
  <si>
    <t>20 2 00 00000</t>
  </si>
  <si>
    <t>Основное мероприятие «Обеспечение безопасности в информационно-телекоммуникационной среде, в том числе оснащение объектов сертифицированными программными средствами и средствами обработки информации с ограниченным доступом, повышение квалификации специалистов в сфере защиты информации»</t>
  </si>
  <si>
    <t xml:space="preserve">20 2 01 00000 </t>
  </si>
  <si>
    <t>20 2 01 С1404</t>
  </si>
  <si>
    <t>20 1 01 С1460</t>
  </si>
  <si>
    <t>20 1 01 С1401</t>
  </si>
  <si>
    <t>Реализация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</si>
  <si>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Реализация мероприятий по обеспечению жильем молодых семей</t>
  </si>
  <si>
    <t>Подпрограмма "Электронное правительство" муниципальной программы "Развитие информационного общества в Октябрьском районе Курской области"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</si>
  <si>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</si>
  <si>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</si>
  <si>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</si>
  <si>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</si>
  <si>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</si>
  <si>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непрограммным направлениям деятельности), группам видов расходов классификации  </t>
  </si>
  <si>
    <t xml:space="preserve">  рублей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</si>
  <si>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</si>
  <si>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Предоставление субсидий бюджетным, автономным учреждениям и иным некоммерческим организациям</t>
  </si>
  <si>
    <t>Реализация мероприятий, направленных на обеспечение правопорядка на территории муниципального образования</t>
  </si>
  <si>
    <t>Основное мероприятие «Расширение, содержание, обслуживание ЕИКС, развитие и эксплуатация Электронного правительства»</t>
  </si>
  <si>
    <t>Подпрограмма "Внедрение и развитие АПК "Безопасный город", обеспечение комплексной безопасности" муниципальной программы "АПК "Безопасный город" на территории Октябрьского района Курской области"</t>
  </si>
  <si>
    <t>Основное мероприятие «Капитальный ремонт,  ремонт и содержание автомобильных дорог общего пользования местного значения»</t>
  </si>
  <si>
    <t>Подпрограмма «Развитие дошкольного и общего образования детей» муниципальной программы «Развитие образования в Октябрьском районе Курской области»</t>
  </si>
  <si>
    <t>Подпрограмма «Развитие дополнительного образования и системы воспитания детей»  муниципальной  программы  «Развитие образования в Октябрьском районе Курской области»</t>
  </si>
  <si>
    <t xml:space="preserve">Молодежная политика </t>
  </si>
  <si>
    <t>Расходы на выплаты персоналу в целях обеспечения выполнения функций  государственным (муниципальными)  органами, казенными учреждениями, органами управления государственными внебюджетными фондами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</si>
  <si>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</si>
  <si>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01 3 01 L4670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</si>
  <si>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Октябрьском районе Курской области»</t>
  </si>
  <si>
    <t>Подпрограмма «Улучшение демографической ситуации, совершенствование социальной поддержки семьи и детей»</t>
  </si>
  <si>
    <t>Основное мероприятие «Организация оздоровления и отдыха детей».</t>
  </si>
  <si>
    <t>МЕЖБЮДЖЕТНЫЕ ТРАНСФЕРТЫ ОБЩЕГО ХАРАКТЕРА БЮДЖЕТАМ БЮДЖЕТНОЙ СИСТЕМЫ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</si>
  <si>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</si>
  <si>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</si>
  <si>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Поступление доходов в бюджет Октябрьского района Курской области в 2019 году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</si>
  <si>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</si>
  <si>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</si>
  <si>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>бюджета Октябрьского района Курской области на 2019 год</t>
  </si>
  <si>
    <t>2019 руб.</t>
  </si>
  <si>
    <t xml:space="preserve">            расходов бюджета   Октябрьского района Курской области на 2019 год                                 </t>
  </si>
  <si>
    <t>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</si>
  <si>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2019 год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</si>
  <si>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2019 году</t>
  </si>
  <si>
    <t>09 1 02 С1437</t>
  </si>
  <si>
    <t>Основное мероприятие "Развитие и совершенствование организационных, информационных, материально-технических основ муниципальной службы в органах местного самоуправления</t>
  </si>
  <si>
    <t>09 1 02 00000</t>
  </si>
  <si>
    <t>налоги 280 +100 совет м.о.+ 5000 резерв</t>
  </si>
  <si>
    <t>06 2 00 00000</t>
  </si>
  <si>
    <t>06 2 02 00000</t>
  </si>
  <si>
    <t>06 2 02 С1457</t>
  </si>
  <si>
    <t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</t>
  </si>
  <si>
    <t>Мероприятия по участию  в организации деятельности с ТКО</t>
  </si>
  <si>
    <t>Благоустройство</t>
  </si>
  <si>
    <t>09 1 02 59300</t>
  </si>
  <si>
    <t>Муниципальная программа «Повышение эффективности работы с молодежью, организация отдыха и оздоровления детей, развитие физической культуры и спорта в Октябрьском районе Курской области»</t>
  </si>
  <si>
    <t>Муниципальная программа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</si>
  <si>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</si>
  <si>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</si>
  <si>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«Оздоровление и отдых детей» муниципальной  программы «Повышение эффективности работы с молодежью, организация отдыха и оздоровления детей,развитие физической культуры и спорта в Октябрьском районе Курской области»</t>
  </si>
  <si>
    <t>Численность населения на 01.01.18г. (чел.) (Н)</t>
  </si>
  <si>
    <t>по обеспечению населения экологически чистой питьевой водой, водоотведению, обслуживанию систем водоснабжения, выполнению в границах поселения ремонтно-строительных работ (включая работы по организации подготовки проектно-сметной документации) систем водоснабжения населения, водоотведения в пределах полномочий, установленных законодательством Российской Федерации</t>
  </si>
  <si>
    <t>по содержанию автомобильных дорог местного значения в границах населенных пунктов поселения и обеспечению безопасности дорожного движения на них, обеспечению автомобильных дорог местного значения в границах населенных пунктов поселения необходимыми техническими средствами регулирования дорожного движения, организации выполнения работ по ремонту автомобильных дорог местного значения  и дорожных сооружений в границах населенных пунктов поселения, осуществлению информационного обеспечения пользователей автомобильными дорогами общего пользования местного значения, организации дорожного движения</t>
  </si>
  <si>
    <t>содержание работника (1,77 ставки) - 455,0 т.р.</t>
  </si>
  <si>
    <t>содержание работника (0,5 ставки) - 128,6 т.р.</t>
  </si>
  <si>
    <t>матзатраты - 151,2 тыс. руб.</t>
  </si>
  <si>
    <t>содержание работника (0,5 ст.) - 128,6 тыс. руб</t>
  </si>
  <si>
    <t>14 2 00 00000</t>
  </si>
  <si>
    <t>Основное мероприятие "Создание условий для осуществления полномочий по обращению с твердыми коммунальными отходами"</t>
  </si>
  <si>
    <t>Расходы на выплаты персоналу в целях обеспечения выполнения функций  государственными (муниципальными )  органами, казенными учреждениями,органами управления,государственными внебюджетными фондами</t>
  </si>
  <si>
    <t>2 02 10000 00 0000 150</t>
  </si>
  <si>
    <t>2 02 15001 00 0000 150</t>
  </si>
  <si>
    <t>2 02 15001 05 0000 150</t>
  </si>
  <si>
    <t>2 02 30000 00 0000 150</t>
  </si>
  <si>
    <t>2 02 30013 00 0000 150</t>
  </si>
  <si>
    <t>2 02 30013 05 0000 150</t>
  </si>
  <si>
    <t>2 02 30027 00 0000 150</t>
  </si>
  <si>
    <t>2 02 30027 05 0000 150</t>
  </si>
  <si>
    <t>2 02 39999 00 0000 150</t>
  </si>
  <si>
    <t>2 02 39999 05 0000 150</t>
  </si>
  <si>
    <t>Основное мероприятие "Проведение мероприятий в области организации и безопасности дорожного движения"</t>
  </si>
  <si>
    <t>Разработка комплексных схем организации дорожного движения</t>
  </si>
  <si>
    <t>11 3 01 С1601</t>
  </si>
  <si>
    <t>Приобретение горюче-смазочных материалов для обеспечения подвоза обучающихся муниципальных образовательных организаций к месту обучения и обратно</t>
  </si>
  <si>
    <t>03 1 02 S3080</t>
  </si>
  <si>
    <t>03 1 02 С1680</t>
  </si>
  <si>
    <t>Мероприятия по организации питания обучающихся и воспитанников муниципальных образовательных организаций</t>
  </si>
  <si>
    <t>03 1 02 С1690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</si>
  <si>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</si>
  <si>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Обеспечение  устойчивого развития сельских территорий</t>
  </si>
  <si>
    <t>Основное мероприятие "Подготовка  документов территориального планирования""</t>
  </si>
  <si>
    <t xml:space="preserve">07 2 03 00000 </t>
  </si>
  <si>
    <t>07 2 03 С1416</t>
  </si>
  <si>
    <t>07 2 02 П1416</t>
  </si>
  <si>
    <t>Иные межбюджетные трансферты на осуществление мероприятий по разработке документов  территориального планирования и градостроительного зонирования</t>
  </si>
  <si>
    <t>03 1 02 С1447</t>
  </si>
  <si>
    <t>11 2 02 П1423</t>
  </si>
  <si>
    <t>Иные межбюджетные трансферты на осуществление полномочий по проектированию, строительству (реконструкции) автомобильных дорог общего пользования местного значения</t>
  </si>
  <si>
    <t>Основное мероприятие «Строительство и (или) реконструкция автомобильных дорог общего пользования местного значения»</t>
  </si>
  <si>
    <t>11 2 01 00000</t>
  </si>
  <si>
    <t>11 2 01 S3390</t>
  </si>
  <si>
    <t>Строительство(реконструкция) капитальный ремонт, ремонт и содержание автомобильных дорог общего пользования местного значения</t>
  </si>
  <si>
    <t>03  102 С1447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</si>
  <si>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</si>
  <si>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</si>
  <si>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</si>
  <si>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</si>
  <si>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</si>
  <si>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</si>
  <si>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</si>
  <si>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</si>
  <si>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</si>
  <si>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2 19 60010 05 0000 150</t>
  </si>
  <si>
    <t>2 19 00000 05 0000 150</t>
  </si>
  <si>
    <t>2 18 60010 05 0000 150</t>
  </si>
  <si>
    <t>2 18 00000 05 0000 150</t>
  </si>
  <si>
    <t>2 18 00000 00 0000 150</t>
  </si>
  <si>
    <t>подготовка карт (планов) для установления границ МО - 70,0 тыс. руб.</t>
  </si>
  <si>
    <t>подготовка карт (планов) для установления границ населенных пунктов сельских поселений (матзатраты), средства местного бюджета - 640,692 т.р.</t>
  </si>
  <si>
    <t>Строительство (реконструкция) капитальный ремонт, ремонт и содержание автомобильных дорог общего пользования местного значения</t>
  </si>
  <si>
    <t>Мероприятия по разработке документов территориального планирования и градостроительного зонирования</t>
  </si>
  <si>
    <t>Мероприятия по подготовке карт (планов) для установления границ муниципальных образований, текстового и графического описания местоположения границ населенных пунктов и внесению в Единый государственный реестр недвижимости сведений о границах муниципальных образований и границах населенных пунктов</t>
  </si>
  <si>
    <t>Приобретение горюче - смазочных материалов для организации перевозки обучающихся муниципальных общеобразовательных организаций</t>
  </si>
  <si>
    <t>Организация мероприятий при осуществлении деятельности по  обращению с  животными без владельцев</t>
  </si>
  <si>
    <t>Содержание работников осуществляющих отдельные государственные полномочия по организации  мероприятий при осуществлении деятельности по обращению с  животными без владельцев</t>
  </si>
  <si>
    <t>07 2 02 13600</t>
  </si>
  <si>
    <t>08 4 01 13540</t>
  </si>
  <si>
    <t>Предоставление субсидий из областного бюджета 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</si>
  <si>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муниципальным образованиям Курской области на мероприятия по  внесению в Единый  государственный реестр недвижимости сведений о границах муниципальных образований и границах населенных пунктов</t>
  </si>
  <si>
    <t>03 1 02 13080</t>
  </si>
  <si>
    <t>03 1 02 13090</t>
  </si>
  <si>
    <t>03 1 02 13050</t>
  </si>
  <si>
    <t>Проведение капитального ремонта муниципальных образовательных организаций</t>
  </si>
  <si>
    <t>03 1 02 S3050</t>
  </si>
  <si>
    <t>Обеспечение проведения капитального ремонта муниципальных образовательных организаций</t>
  </si>
  <si>
    <t>Предоставление мер социальной поддержки работникам муниципальных образовательных организаций</t>
  </si>
  <si>
    <t>03 1 02 13060</t>
  </si>
  <si>
    <t>11 2 01 13390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</si>
  <si>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</si>
  <si>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Субсидии местным бюджетам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</si>
  <si>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 xml:space="preserve">Субсидии местным бюджетам на 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</si>
  <si>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Субсидии бюджетам бюджетной системы Российской Федерации (межбюджетные субсидии)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</si>
  <si>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</si>
  <si>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</si>
  <si>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</si>
  <si>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</si>
  <si>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</si>
  <si>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Прочие субсидии бюджетам муниципальных районов</t>
  </si>
  <si>
    <t>2 02 20000 00 0000 151</t>
  </si>
  <si>
    <t>2 02 25467 00 0000 150</t>
  </si>
  <si>
    <t>2 02 25467 05 0000 150</t>
  </si>
  <si>
    <t>2 02 25497 00 0000 15</t>
  </si>
  <si>
    <t>2 02 25497 05 0000 150</t>
  </si>
  <si>
    <t>2 02 29999 00 0000 150</t>
  </si>
  <si>
    <t>2 02 29999 05 0000 150</t>
  </si>
  <si>
    <t>2 02  27567 05 0000 150</t>
  </si>
  <si>
    <t>2 02  27567 00 0000 150</t>
  </si>
  <si>
    <t>ПРОЧИЕ БЕЗВОЗМЕЗДНЫЕ ПОСТУПЛЕНИЯ</t>
  </si>
  <si>
    <t>Прочие безвозмездные поступления в бюджеты муниципальных районов</t>
  </si>
  <si>
    <t>2 07 00000 00 0000 000</t>
  </si>
  <si>
    <t>2 07 05000 05 0000 180</t>
  </si>
  <si>
    <t>2 07 05030 05 0000 180</t>
  </si>
  <si>
    <t>77 2 00 51200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</si>
  <si>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</si>
  <si>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</si>
  <si>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79 1 00 00000 </t>
  </si>
  <si>
    <t>07 3 01 11500</t>
  </si>
  <si>
    <t>Субсидии муниципальным образованиям Курской области  на  развитие социальной и инженерной инфраструктуры</t>
  </si>
  <si>
    <t>2 02 35120 00 0000 151</t>
  </si>
  <si>
    <t>2 02 35120 05 0000 151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</si>
  <si>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</si>
  <si>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</si>
  <si>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 муниципальной собственностив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</si>
  <si>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 муниципальной собственностив рамках обеспечения устойчивого развития сельских территорий</t>
  </si>
  <si>
    <t>2 02 40000 00 0000 150</t>
  </si>
  <si>
    <t>Иные межбюджетные трансферты</t>
  </si>
  <si>
    <t>2 02 45160 00 0000 150</t>
  </si>
  <si>
    <t>2 02 45160 05 0000 150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</si>
  <si>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</si>
  <si>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</si>
  <si>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Резервный фонд Администрации Курской области</t>
  </si>
  <si>
    <t>Иные выплаты населению</t>
  </si>
  <si>
    <t>77 2 00 10030</t>
  </si>
  <si>
    <t>11 2 01 S3370</t>
  </si>
  <si>
    <t>03 1 03 C1447</t>
  </si>
  <si>
    <t>2 02 39998 00 0000 150</t>
  </si>
  <si>
    <t>2 02 39998 05 0000 150</t>
  </si>
  <si>
    <t xml:space="preserve">Единая субвенция  местным  бюджетам </t>
  </si>
  <si>
    <t>Единая субвенция  бюджетам  районов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</si>
  <si>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</si>
  <si>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 федеральном бюджете в целях формирования дорожных фондов субьектов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</si>
  <si>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</si>
  <si>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субьектов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</si>
  <si>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</si>
  <si>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</si>
  <si>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</si>
  <si>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</si>
  <si>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Администрация  Октябрьского района</t>
  </si>
  <si>
    <t>03 1 03 00000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</si>
  <si>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Октябрьском районе Курской области»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</si>
  <si>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</si>
  <si>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</si>
  <si>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</si>
  <si>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</si>
  <si>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</si>
  <si>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1 13 02995 05 0000 130</t>
  </si>
  <si>
    <t>Прочие доходы от компенсации затрат  бюджетов муниципальных районов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</si>
  <si>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</si>
  <si>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</si>
  <si>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</si>
  <si>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</si>
  <si>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</si>
  <si>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</si>
  <si>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матзатраты 3 143,05356т.р.</t>
  </si>
  <si>
    <t>разработка ЗСО источников водоснабжения - 400,0т.р.</t>
  </si>
  <si>
    <t>подготовка карт (планов) для установления границ населенных пунктов сельских поселений (матзатраты), средства областного бюджета - 1 494,948 т.р.</t>
  </si>
  <si>
    <t>разработка проектов на строительство автомобильных дорог -1848,65</t>
  </si>
  <si>
    <t>содержание и ремонт автодорог - 4638,15166  тыс. руб.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</si>
  <si>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</si>
  <si>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Основное мероприятие "Оказание мер поддержки в период обучения граждан, заключивших договор о целевом обучении"</t>
  </si>
  <si>
    <t>11 2 01 13370</t>
  </si>
  <si>
    <t>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</si>
  <si>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Приложение №1 к решению Представительного Собрания Октябрьского района Курской области  от 07.12.2018 №6 "О бюджете Октябрьского района Курской области на 2019 год и на плановый период 2020 и 2021 годов" ( в редакции решения от 26.12.2019г. № 48)</t>
  </si>
  <si>
    <t xml:space="preserve">Приложение № 5 к решению Представительного Собрания Октябрьского района  Курской области от 07.12.2018 №6   "О бюджете Октябрьского района Курской области на 2019 год и на плановый период 2020 и 2021 годов" (в редакции решения от 26.12.2019г. № 48) </t>
  </si>
  <si>
    <t>Приложение №7 к решению Представительного Собрания Октябрьского района Курской области от 07.12.2018 №6  "О бюджете Октябрьского района Курской области на 2019 год и на плановый период 2020 и 2021 годов" (в редакции решения от 26.12.2019г. № 48)</t>
  </si>
  <si>
    <t>Приложение №9 к решению Представительного Собрания Октябрьского района Курской области  от 07.12.2019 №6 "О бюджете Октябрьского района Курской области на 2019 год и на плановый период 2020 и 2021 годов" (в редакции решения от 26.12.2019г. № 48)</t>
  </si>
  <si>
    <t>Приложение №11  к решению Представительного Собрания Октябрьского района Курской области от 07.12.2018 №6  "О бюджете Октябрьского района Курской области на 2019 год и на плановый период 2020 и 2021 годов" (в редакции решения от 26.12.2019г № 48)</t>
  </si>
  <si>
    <t>Приложение №13 к решению Представительного Собрания Октябрьского района Курской области от 07.12.2018 №6  "О бюджете Октябрьского района Курской области на 2019 год и на плановый период 2020 и 2021 годов" (в ред. решения от 26.12.2019 года №48)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</si>
</sst>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  <numFmt numFmtId="182" formatCode="0.00000"/>
    <numFmt numFmtId="183" formatCode="0000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28"/>
      <name val="Arial Cyr"/>
      <family val="0"/>
    </font>
    <font>
      <sz val="1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Times New Roman"/>
      <family val="1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2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28"/>
      <color theme="1"/>
      <name val="Calibri"/>
      <family val="2"/>
    </font>
    <font>
      <sz val="12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Times New Roman"/>
      <family val="1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8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9" fillId="3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99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49" fontId="2" fillId="0" borderId="0" xfId="58" applyNumberFormat="1" applyFont="1" applyBorder="1" applyAlignment="1">
      <alignment/>
      <protection/>
    </xf>
    <xf numFmtId="49" fontId="22" fillId="0" borderId="0" xfId="58" applyNumberFormat="1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49" fontId="27" fillId="4" borderId="10" xfId="58" applyNumberFormat="1" applyFont="1" applyFill="1" applyBorder="1" applyAlignment="1">
      <alignment horizontal="center" vertical="center" wrapText="1"/>
      <protection/>
    </xf>
    <xf numFmtId="49" fontId="28" fillId="0" borderId="0" xfId="0" applyNumberFormat="1" applyFont="1" applyAlignment="1">
      <alignment/>
    </xf>
    <xf numFmtId="0" fontId="26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100" fillId="0" borderId="0" xfId="0" applyFont="1" applyAlignment="1">
      <alignment/>
    </xf>
    <xf numFmtId="0" fontId="99" fillId="0" borderId="10" xfId="0" applyFont="1" applyBorder="1" applyAlignment="1">
      <alignment/>
    </xf>
    <xf numFmtId="0" fontId="99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justify" vertical="center" wrapText="1"/>
    </xf>
    <xf numFmtId="0" fontId="100" fillId="0" borderId="10" xfId="0" applyFont="1" applyBorder="1" applyAlignment="1">
      <alignment/>
    </xf>
    <xf numFmtId="0" fontId="101" fillId="0" borderId="10" xfId="0" applyFont="1" applyBorder="1" applyAlignment="1">
      <alignment horizontal="justify" vertical="center"/>
    </xf>
    <xf numFmtId="0" fontId="13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10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32" fillId="0" borderId="10" xfId="58" applyNumberFormat="1" applyFont="1" applyFill="1" applyBorder="1" applyAlignment="1">
      <alignment horizontal="center" vertical="center"/>
      <protection/>
    </xf>
    <xf numFmtId="2" fontId="33" fillId="33" borderId="10" xfId="0" applyNumberFormat="1" applyFont="1" applyFill="1" applyBorder="1" applyAlignment="1">
      <alignment horizontal="center" vertical="center"/>
    </xf>
    <xf numFmtId="2" fontId="34" fillId="0" borderId="10" xfId="58" applyNumberFormat="1" applyFont="1" applyFill="1" applyBorder="1" applyAlignment="1">
      <alignment horizontal="center" vertical="center"/>
      <protection/>
    </xf>
    <xf numFmtId="2" fontId="33" fillId="0" borderId="10" xfId="58" applyNumberFormat="1" applyFont="1" applyFill="1" applyBorder="1" applyAlignment="1">
      <alignment horizontal="center" vertical="center"/>
      <protection/>
    </xf>
    <xf numFmtId="0" fontId="103" fillId="0" borderId="0" xfId="0" applyFont="1" applyAlignment="1">
      <alignment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distributed" wrapText="1"/>
    </xf>
    <xf numFmtId="0" fontId="35" fillId="0" borderId="10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/>
    </xf>
    <xf numFmtId="49" fontId="37" fillId="0" borderId="10" xfId="57" applyNumberFormat="1" applyFont="1" applyFill="1" applyBorder="1" applyAlignment="1">
      <alignment horizontal="center" vertical="center"/>
      <protection/>
    </xf>
    <xf numFmtId="0" fontId="99" fillId="0" borderId="10" xfId="0" applyFont="1" applyBorder="1" applyAlignment="1">
      <alignment horizontal="justify" vertical="center"/>
    </xf>
    <xf numFmtId="0" fontId="104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justify" vertical="center" wrapText="1"/>
    </xf>
    <xf numFmtId="0" fontId="103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2" fontId="97" fillId="0" borderId="0" xfId="0" applyNumberFormat="1" applyFont="1" applyAlignment="1">
      <alignment/>
    </xf>
    <xf numFmtId="2" fontId="0" fillId="32" borderId="0" xfId="0" applyNumberForma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justify" vertical="center"/>
    </xf>
    <xf numFmtId="49" fontId="17" fillId="32" borderId="10" xfId="0" applyNumberFormat="1" applyFont="1" applyFill="1" applyBorder="1" applyAlignment="1">
      <alignment horizontal="center" vertical="center"/>
    </xf>
    <xf numFmtId="49" fontId="29" fillId="32" borderId="10" xfId="0" applyNumberFormat="1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29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49" fontId="29" fillId="32" borderId="10" xfId="0" applyNumberFormat="1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7" fillId="32" borderId="0" xfId="0" applyFont="1" applyFill="1" applyBorder="1" applyAlignment="1">
      <alignment horizontal="center" vertical="center" wrapText="1"/>
    </xf>
    <xf numFmtId="49" fontId="17" fillId="32" borderId="0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38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/>
    </xf>
    <xf numFmtId="49" fontId="40" fillId="32" borderId="10" xfId="0" applyNumberFormat="1" applyFont="1" applyFill="1" applyBorder="1" applyAlignment="1">
      <alignment horizontal="center" vertical="center"/>
    </xf>
    <xf numFmtId="49" fontId="39" fillId="32" borderId="10" xfId="0" applyNumberFormat="1" applyFont="1" applyFill="1" applyBorder="1" applyAlignment="1">
      <alignment horizontal="center" vertical="center" wrapText="1"/>
    </xf>
    <xf numFmtId="49" fontId="40" fillId="32" borderId="10" xfId="0" applyNumberFormat="1" applyFont="1" applyFill="1" applyBorder="1" applyAlignment="1">
      <alignment horizontal="center" vertical="center" wrapText="1"/>
    </xf>
    <xf numFmtId="49" fontId="107" fillId="0" borderId="10" xfId="0" applyNumberFormat="1" applyFont="1" applyBorder="1" applyAlignment="1">
      <alignment horizontal="center"/>
    </xf>
    <xf numFmtId="49" fontId="107" fillId="0" borderId="10" xfId="0" applyNumberFormat="1" applyFont="1" applyBorder="1" applyAlignment="1">
      <alignment horizontal="center" vertical="center"/>
    </xf>
    <xf numFmtId="49" fontId="10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justify" vertical="center" wrapText="1"/>
    </xf>
    <xf numFmtId="49" fontId="3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49" fontId="30" fillId="32" borderId="10" xfId="0" applyNumberFormat="1" applyFont="1" applyFill="1" applyBorder="1" applyAlignment="1">
      <alignment horizontal="center" vertical="center" wrapText="1"/>
    </xf>
    <xf numFmtId="49" fontId="38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justify" vertical="center"/>
    </xf>
    <xf numFmtId="1" fontId="39" fillId="32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" fontId="100" fillId="0" borderId="10" xfId="0" applyNumberFormat="1" applyFont="1" applyBorder="1" applyAlignment="1">
      <alignment horizontal="center" vertical="center"/>
    </xf>
    <xf numFmtId="0" fontId="9" fillId="32" borderId="10" xfId="0" applyFont="1" applyFill="1" applyBorder="1" applyAlignment="1">
      <alignment horizontal="justify" vertical="center"/>
    </xf>
    <xf numFmtId="0" fontId="31" fillId="4" borderId="10" xfId="58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3" fontId="32" fillId="0" borderId="10" xfId="58" applyNumberFormat="1" applyFont="1" applyFill="1" applyBorder="1" applyAlignment="1">
      <alignment horizontal="center" vertical="center"/>
      <protection/>
    </xf>
    <xf numFmtId="2" fontId="31" fillId="17" borderId="1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2" fontId="109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109" fillId="0" borderId="0" xfId="0" applyNumberFormat="1" applyFont="1" applyBorder="1" applyAlignment="1">
      <alignment/>
    </xf>
    <xf numFmtId="4" fontId="5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/>
    </xf>
    <xf numFmtId="4" fontId="110" fillId="0" borderId="10" xfId="0" applyNumberFormat="1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4" fontId="100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97" fillId="0" borderId="0" xfId="0" applyFont="1" applyAlignment="1">
      <alignment horizontal="center"/>
    </xf>
    <xf numFmtId="0" fontId="97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center" vertical="center"/>
    </xf>
    <xf numFmtId="2" fontId="111" fillId="34" borderId="10" xfId="0" applyNumberFormat="1" applyFont="1" applyFill="1" applyBorder="1" applyAlignment="1">
      <alignment horizontal="center" vertical="center"/>
    </xf>
    <xf numFmtId="173" fontId="33" fillId="34" borderId="10" xfId="0" applyNumberFormat="1" applyFont="1" applyFill="1" applyBorder="1" applyAlignment="1">
      <alignment horizontal="center" vertical="center"/>
    </xf>
    <xf numFmtId="173" fontId="33" fillId="0" borderId="10" xfId="58" applyNumberFormat="1" applyFont="1" applyFill="1" applyBorder="1" applyAlignment="1">
      <alignment horizontal="center" vertical="center"/>
      <protection/>
    </xf>
    <xf numFmtId="173" fontId="34" fillId="0" borderId="10" xfId="58" applyNumberFormat="1" applyFont="1" applyFill="1" applyBorder="1" applyAlignment="1">
      <alignment horizontal="center" vertical="center"/>
      <protection/>
    </xf>
    <xf numFmtId="2" fontId="112" fillId="0" borderId="10" xfId="0" applyNumberFormat="1" applyFont="1" applyFill="1" applyBorder="1" applyAlignment="1">
      <alignment horizontal="center" vertical="center"/>
    </xf>
    <xf numFmtId="182" fontId="31" fillId="17" borderId="10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 horizontal="justify" vertical="center" wrapText="1"/>
    </xf>
    <xf numFmtId="173" fontId="109" fillId="0" borderId="0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10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00" fillId="0" borderId="0" xfId="0" applyFont="1" applyAlignment="1">
      <alignment wrapText="1"/>
    </xf>
    <xf numFmtId="0" fontId="103" fillId="0" borderId="10" xfId="0" applyFont="1" applyBorder="1" applyAlignment="1">
      <alignment horizontal="center" vertical="top" wrapText="1"/>
    </xf>
    <xf numFmtId="0" fontId="103" fillId="0" borderId="10" xfId="0" applyFont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wrapText="1"/>
    </xf>
    <xf numFmtId="4" fontId="113" fillId="0" borderId="10" xfId="0" applyNumberFormat="1" applyFont="1" applyFill="1" applyBorder="1" applyAlignment="1">
      <alignment horizontal="center"/>
    </xf>
    <xf numFmtId="4" fontId="1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14" fillId="0" borderId="10" xfId="0" applyFont="1" applyBorder="1" applyAlignment="1">
      <alignment wrapText="1"/>
    </xf>
    <xf numFmtId="0" fontId="99" fillId="0" borderId="10" xfId="0" applyFont="1" applyBorder="1" applyAlignment="1">
      <alignment horizontal="justify" wrapText="1"/>
    </xf>
    <xf numFmtId="0" fontId="29" fillId="0" borderId="10" xfId="0" applyFont="1" applyFill="1" applyBorder="1" applyAlignment="1">
      <alignment horizontal="justify" vertical="center" wrapText="1"/>
    </xf>
    <xf numFmtId="0" fontId="114" fillId="0" borderId="10" xfId="0" applyFont="1" applyBorder="1" applyAlignment="1">
      <alignment horizontal="justify" vertical="center"/>
    </xf>
    <xf numFmtId="0" fontId="103" fillId="0" borderId="10" xfId="0" applyFont="1" applyBorder="1" applyAlignment="1">
      <alignment/>
    </xf>
    <xf numFmtId="2" fontId="109" fillId="0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2" fontId="115" fillId="34" borderId="10" xfId="0" applyNumberFormat="1" applyFont="1" applyFill="1" applyBorder="1" applyAlignment="1">
      <alignment horizontal="center" vertical="center"/>
    </xf>
    <xf numFmtId="182" fontId="33" fillId="34" borderId="10" xfId="0" applyNumberFormat="1" applyFont="1" applyFill="1" applyBorder="1" applyAlignment="1">
      <alignment horizontal="center" vertical="center"/>
    </xf>
    <xf numFmtId="173" fontId="111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49" fontId="46" fillId="32" borderId="10" xfId="0" applyNumberFormat="1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/>
    </xf>
    <xf numFmtId="172" fontId="46" fillId="32" borderId="10" xfId="0" applyNumberFormat="1" applyFont="1" applyFill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80" fontId="50" fillId="32" borderId="10" xfId="58" applyNumberFormat="1" applyFont="1" applyFill="1" applyBorder="1" applyAlignment="1">
      <alignment horizontal="left" vertical="center"/>
      <protection/>
    </xf>
    <xf numFmtId="0" fontId="12" fillId="0" borderId="10" xfId="0" applyNumberFormat="1" applyFont="1" applyBorder="1" applyAlignment="1">
      <alignment horizontal="justify" vertical="center" wrapText="1"/>
    </xf>
    <xf numFmtId="182" fontId="33" fillId="34" borderId="10" xfId="0" applyNumberFormat="1" applyFont="1" applyFill="1" applyBorder="1" applyAlignment="1">
      <alignment horizontal="center" vertical="center"/>
    </xf>
    <xf numFmtId="182" fontId="3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7" fillId="0" borderId="16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/>
    </xf>
    <xf numFmtId="2" fontId="109" fillId="0" borderId="10" xfId="0" applyNumberFormat="1" applyFont="1" applyFill="1" applyBorder="1" applyAlignment="1">
      <alignment horizontal="center" vertical="center"/>
    </xf>
    <xf numFmtId="2" fontId="109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109" fillId="0" borderId="10" xfId="0" applyNumberFormat="1" applyFont="1" applyBorder="1" applyAlignment="1">
      <alignment/>
    </xf>
    <xf numFmtId="182" fontId="34" fillId="0" borderId="10" xfId="0" applyNumberFormat="1" applyFont="1" applyBorder="1" applyAlignment="1">
      <alignment horizontal="center" vertical="center"/>
    </xf>
    <xf numFmtId="182" fontId="109" fillId="0" borderId="10" xfId="0" applyNumberFormat="1" applyFont="1" applyBorder="1" applyAlignment="1">
      <alignment/>
    </xf>
    <xf numFmtId="49" fontId="13" fillId="3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3" fillId="34" borderId="10" xfId="0" applyNumberFormat="1" applyFont="1" applyFill="1" applyBorder="1" applyAlignment="1">
      <alignment horizontal="center" vertical="center"/>
    </xf>
    <xf numFmtId="2" fontId="115" fillId="34" borderId="10" xfId="0" applyNumberFormat="1" applyFont="1" applyFill="1" applyBorder="1" applyAlignment="1">
      <alignment horizontal="center" vertical="center"/>
    </xf>
    <xf numFmtId="2" fontId="115" fillId="0" borderId="10" xfId="0" applyNumberFormat="1" applyFont="1" applyBorder="1" applyAlignment="1">
      <alignment horizontal="center" vertical="center"/>
    </xf>
    <xf numFmtId="182" fontId="33" fillId="34" borderId="10" xfId="0" applyNumberFormat="1" applyFont="1" applyFill="1" applyBorder="1" applyAlignment="1">
      <alignment horizontal="center" vertical="center"/>
    </xf>
    <xf numFmtId="182" fontId="109" fillId="34" borderId="10" xfId="0" applyNumberFormat="1" applyFont="1" applyFill="1" applyBorder="1" applyAlignment="1">
      <alignment horizontal="center" vertical="center"/>
    </xf>
    <xf numFmtId="182" fontId="109" fillId="0" borderId="10" xfId="0" applyNumberFormat="1" applyFont="1" applyBorder="1" applyAlignment="1">
      <alignment horizontal="center" vertical="center"/>
    </xf>
    <xf numFmtId="49" fontId="28" fillId="35" borderId="19" xfId="0" applyNumberFormat="1" applyFont="1" applyFill="1" applyBorder="1" applyAlignment="1">
      <alignment horizontal="center" vertical="center"/>
    </xf>
    <xf numFmtId="49" fontId="28" fillId="35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18" fillId="0" borderId="0" xfId="0" applyFont="1" applyAlignment="1">
      <alignment/>
    </xf>
    <xf numFmtId="49" fontId="33" fillId="0" borderId="18" xfId="58" applyNumberFormat="1" applyFont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109" fillId="0" borderId="18" xfId="0" applyFont="1" applyBorder="1" applyAlignment="1">
      <alignment/>
    </xf>
    <xf numFmtId="0" fontId="32" fillId="0" borderId="19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119" fillId="0" borderId="20" xfId="0" applyFont="1" applyBorder="1" applyAlignment="1">
      <alignment horizontal="center" vertical="center" wrapText="1"/>
    </xf>
    <xf numFmtId="0" fontId="119" fillId="0" borderId="2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24" fillId="4" borderId="10" xfId="58" applyFont="1" applyFill="1" applyBorder="1" applyAlignment="1">
      <alignment horizontal="center" vertical="center" wrapText="1"/>
      <protection/>
    </xf>
    <xf numFmtId="0" fontId="25" fillId="4" borderId="10" xfId="58" applyFont="1" applyFill="1" applyBorder="1" applyAlignment="1">
      <alignment horizontal="center" vertical="center" wrapText="1"/>
      <protection/>
    </xf>
    <xf numFmtId="49" fontId="27" fillId="4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2" fontId="33" fillId="0" borderId="10" xfId="58" applyNumberFormat="1" applyFont="1" applyFill="1" applyBorder="1" applyAlignment="1">
      <alignment horizontal="center" vertical="center"/>
      <protection/>
    </xf>
    <xf numFmtId="183" fontId="31" fillId="0" borderId="15" xfId="58" applyNumberFormat="1" applyFont="1" applyFill="1" applyBorder="1" applyAlignment="1">
      <alignment horizontal="justify" vertical="center" wrapText="1"/>
      <protection/>
    </xf>
    <xf numFmtId="183" fontId="0" fillId="0" borderId="15" xfId="0" applyNumberFormat="1" applyBorder="1" applyAlignment="1">
      <alignment horizontal="justify" vertical="center" wrapText="1"/>
    </xf>
    <xf numFmtId="2" fontId="34" fillId="0" borderId="10" xfId="58" applyNumberFormat="1" applyFont="1" applyFill="1" applyBorder="1" applyAlignment="1">
      <alignment horizontal="center" vertical="center"/>
      <protection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41" fillId="4" borderId="10" xfId="58" applyFont="1" applyFill="1" applyBorder="1" applyAlignment="1">
      <alignment horizontal="center" vertical="center" wrapText="1"/>
      <protection/>
    </xf>
    <xf numFmtId="182" fontId="34" fillId="0" borderId="10" xfId="58" applyNumberFormat="1" applyFont="1" applyFill="1" applyBorder="1" applyAlignment="1">
      <alignment horizontal="center" vertical="center"/>
      <protection/>
    </xf>
    <xf numFmtId="49" fontId="27" fillId="4" borderId="19" xfId="58" applyNumberFormat="1" applyFont="1" applyFill="1" applyBorder="1" applyAlignment="1">
      <alignment horizontal="center" vertical="center" wrapText="1"/>
      <protection/>
    </xf>
    <xf numFmtId="49" fontId="27" fillId="4" borderId="20" xfId="58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182" fontId="0" fillId="0" borderId="10" xfId="0" applyNumberFormat="1" applyBorder="1" applyAlignment="1">
      <alignment horizontal="center" vertical="center"/>
    </xf>
    <xf numFmtId="180" fontId="31" fillId="34" borderId="10" xfId="0" applyNumberFormat="1" applyFont="1" applyFill="1" applyBorder="1" applyAlignment="1">
      <alignment horizontal="center" vertical="center"/>
    </xf>
    <xf numFmtId="0" fontId="118" fillId="34" borderId="10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Normal="80" zoomScaleSheetLayoutView="100" zoomScalePageLayoutView="0" workbookViewId="0" topLeftCell="B1">
      <selection activeCell="C16" sqref="C16"/>
    </sheetView>
  </sheetViews>
  <sheetFormatPr defaultColWidth="9.140625" defaultRowHeight="15"/>
  <cols>
    <col min="1" max="1" width="4.140625" style="0" customWidth="1"/>
    <col min="2" max="2" width="24.140625" style="0" customWidth="1"/>
    <col min="3" max="3" width="60.140625" style="0" customWidth="1"/>
    <col min="4" max="4" width="15.8515625" style="0" customWidth="1"/>
  </cols>
  <sheetData>
    <row r="1" spans="3:8" ht="15" customHeight="1">
      <c r="C1" s="228" t="s">
        <v>940</v>
      </c>
      <c r="D1" s="229"/>
      <c r="E1" s="5"/>
      <c r="F1" s="5"/>
      <c r="G1" s="5"/>
      <c r="H1" s="5"/>
    </row>
    <row r="2" spans="3:8" ht="15">
      <c r="C2" s="228"/>
      <c r="D2" s="229"/>
      <c r="E2" s="5"/>
      <c r="F2" s="5"/>
      <c r="G2" s="5"/>
      <c r="H2" s="5"/>
    </row>
    <row r="3" spans="3:8" ht="15">
      <c r="C3" s="228"/>
      <c r="D3" s="229"/>
      <c r="E3" s="5"/>
      <c r="F3" s="5"/>
      <c r="G3" s="5"/>
      <c r="H3" s="5"/>
    </row>
    <row r="4" spans="3:8" ht="30" customHeight="1">
      <c r="C4" s="228"/>
      <c r="D4" s="229"/>
      <c r="E4" s="5"/>
      <c r="F4" s="5"/>
      <c r="G4" s="5"/>
      <c r="H4" s="5"/>
    </row>
    <row r="5" spans="3:8" ht="2.25" customHeight="1">
      <c r="C5" s="228"/>
      <c r="D5" s="229"/>
      <c r="E5" s="5"/>
      <c r="F5" s="5"/>
      <c r="G5" s="5"/>
      <c r="H5" s="5"/>
    </row>
    <row r="6" spans="3:8" ht="5.25" customHeight="1">
      <c r="C6" s="228"/>
      <c r="D6" s="229"/>
      <c r="E6" s="5"/>
      <c r="F6" s="5"/>
      <c r="G6" s="5"/>
      <c r="H6" s="5"/>
    </row>
    <row r="7" spans="3:8" ht="14.25" customHeight="1" hidden="1">
      <c r="C7" s="228"/>
      <c r="D7" s="229"/>
      <c r="E7" s="5"/>
      <c r="F7" s="5"/>
      <c r="G7" s="5"/>
      <c r="H7" s="5"/>
    </row>
    <row r="8" spans="3:8" ht="14.25" customHeight="1" hidden="1">
      <c r="C8" s="228"/>
      <c r="D8" s="229"/>
      <c r="E8" s="5"/>
      <c r="F8" s="5"/>
      <c r="G8" s="5"/>
      <c r="H8" s="5"/>
    </row>
    <row r="9" spans="2:4" ht="18.75">
      <c r="B9" s="230" t="s">
        <v>518</v>
      </c>
      <c r="C9" s="231"/>
      <c r="D9" s="231"/>
    </row>
    <row r="10" spans="2:4" ht="18.75">
      <c r="B10" s="232" t="s">
        <v>756</v>
      </c>
      <c r="C10" s="233"/>
      <c r="D10" s="233"/>
    </row>
    <row r="11" spans="2:4" ht="66.75" customHeight="1">
      <c r="B11" s="25" t="s">
        <v>519</v>
      </c>
      <c r="C11" s="25" t="s">
        <v>520</v>
      </c>
      <c r="D11" s="26" t="s">
        <v>757</v>
      </c>
    </row>
    <row r="12" spans="2:4" ht="31.5">
      <c r="B12" s="4" t="s">
        <v>521</v>
      </c>
      <c r="C12" s="27" t="s">
        <v>522</v>
      </c>
      <c r="D12" s="162">
        <f>SUM(D13)</f>
        <v>29050760.569999933</v>
      </c>
    </row>
    <row r="13" spans="2:4" ht="31.5">
      <c r="B13" s="4" t="s">
        <v>523</v>
      </c>
      <c r="C13" s="27" t="s">
        <v>524</v>
      </c>
      <c r="D13" s="162">
        <f>SUM(D14+D18)</f>
        <v>29050760.569999933</v>
      </c>
    </row>
    <row r="14" spans="2:4" ht="15.75">
      <c r="B14" s="8" t="s">
        <v>525</v>
      </c>
      <c r="C14" s="28" t="s">
        <v>526</v>
      </c>
      <c r="D14" s="163">
        <f>SUM(D15)</f>
        <v>-645625831.45</v>
      </c>
    </row>
    <row r="15" spans="2:4" ht="15.75">
      <c r="B15" s="8" t="s">
        <v>527</v>
      </c>
      <c r="C15" s="28" t="s">
        <v>528</v>
      </c>
      <c r="D15" s="163">
        <f>SUM(D16)</f>
        <v>-645625831.45</v>
      </c>
    </row>
    <row r="16" spans="2:4" ht="15.75">
      <c r="B16" s="8" t="s">
        <v>529</v>
      </c>
      <c r="C16" s="28" t="s">
        <v>530</v>
      </c>
      <c r="D16" s="163">
        <f>SUM(D17)</f>
        <v>-645625831.45</v>
      </c>
    </row>
    <row r="17" spans="2:4" ht="31.5">
      <c r="B17" s="8" t="s">
        <v>531</v>
      </c>
      <c r="C17" s="28" t="s">
        <v>532</v>
      </c>
      <c r="D17" s="164">
        <f>SUM(-(прил5!C139+D24))</f>
        <v>-645625831.45</v>
      </c>
    </row>
    <row r="18" spans="2:4" ht="15.75">
      <c r="B18" s="8" t="s">
        <v>533</v>
      </c>
      <c r="C18" s="28" t="s">
        <v>534</v>
      </c>
      <c r="D18" s="165">
        <f>SUM(D19)</f>
        <v>674676592.02</v>
      </c>
    </row>
    <row r="19" spans="2:4" ht="15.75">
      <c r="B19" s="8" t="s">
        <v>535</v>
      </c>
      <c r="C19" s="28" t="s">
        <v>536</v>
      </c>
      <c r="D19" s="165">
        <f>SUM(D20)</f>
        <v>674676592.02</v>
      </c>
    </row>
    <row r="20" spans="2:4" ht="31.5">
      <c r="B20" s="8" t="s">
        <v>537</v>
      </c>
      <c r="C20" s="28" t="s">
        <v>538</v>
      </c>
      <c r="D20" s="165">
        <f>SUM(D21)</f>
        <v>674676592.02</v>
      </c>
    </row>
    <row r="21" spans="2:4" ht="31.5">
      <c r="B21" s="8" t="s">
        <v>539</v>
      </c>
      <c r="C21" s="28" t="s">
        <v>540</v>
      </c>
      <c r="D21" s="165">
        <f>SUM(прил7!F15-D31)</f>
        <v>674676592.02</v>
      </c>
    </row>
    <row r="22" spans="2:4" ht="31.5">
      <c r="B22" s="4" t="s">
        <v>541</v>
      </c>
      <c r="C22" s="27" t="s">
        <v>542</v>
      </c>
      <c r="D22" s="162">
        <f>SUM(D23)</f>
        <v>0</v>
      </c>
    </row>
    <row r="23" spans="2:4" ht="31.5">
      <c r="B23" s="4" t="s">
        <v>543</v>
      </c>
      <c r="C23" s="27" t="s">
        <v>544</v>
      </c>
      <c r="D23" s="162">
        <f>SUM(D24,D31)</f>
        <v>0</v>
      </c>
    </row>
    <row r="24" spans="2:4" ht="31.5">
      <c r="B24" s="8" t="s">
        <v>545</v>
      </c>
      <c r="C24" s="28" t="s">
        <v>546</v>
      </c>
      <c r="D24" s="163">
        <f>SUM(D25)</f>
        <v>1000000</v>
      </c>
    </row>
    <row r="25" spans="2:4" ht="47.25">
      <c r="B25" s="8" t="s">
        <v>547</v>
      </c>
      <c r="C25" s="28" t="s">
        <v>548</v>
      </c>
      <c r="D25" s="163">
        <f>SUM(D26)</f>
        <v>1000000</v>
      </c>
    </row>
    <row r="26" spans="2:4" ht="63">
      <c r="B26" s="8" t="s">
        <v>549</v>
      </c>
      <c r="C26" s="28" t="s">
        <v>550</v>
      </c>
      <c r="D26" s="163">
        <f>SUM(D27+D29)</f>
        <v>1000000</v>
      </c>
    </row>
    <row r="27" spans="2:4" ht="31.5">
      <c r="B27" s="8" t="s">
        <v>551</v>
      </c>
      <c r="C27" s="28" t="s">
        <v>552</v>
      </c>
      <c r="D27" s="163">
        <f>SUM(D28)</f>
        <v>500000</v>
      </c>
    </row>
    <row r="28" spans="2:4" ht="78.75">
      <c r="B28" s="8" t="s">
        <v>553</v>
      </c>
      <c r="C28" s="28" t="s">
        <v>554</v>
      </c>
      <c r="D28" s="163">
        <v>500000</v>
      </c>
    </row>
    <row r="29" spans="2:4" ht="31.5">
      <c r="B29" s="8" t="s">
        <v>555</v>
      </c>
      <c r="C29" s="28" t="s">
        <v>556</v>
      </c>
      <c r="D29" s="163">
        <f>SUM(D30)</f>
        <v>500000</v>
      </c>
    </row>
    <row r="30" spans="2:4" ht="63">
      <c r="B30" s="8" t="s">
        <v>557</v>
      </c>
      <c r="C30" s="28" t="s">
        <v>558</v>
      </c>
      <c r="D30" s="163">
        <v>500000</v>
      </c>
    </row>
    <row r="31" spans="2:4" ht="36.75" customHeight="1">
      <c r="B31" s="8" t="s">
        <v>559</v>
      </c>
      <c r="C31" s="28" t="s">
        <v>560</v>
      </c>
      <c r="D31" s="163">
        <f>SUM(D32)</f>
        <v>-1000000</v>
      </c>
    </row>
    <row r="32" spans="2:4" ht="47.25">
      <c r="B32" s="8" t="s">
        <v>561</v>
      </c>
      <c r="C32" s="28" t="s">
        <v>562</v>
      </c>
      <c r="D32" s="163">
        <f>SUM(D33)</f>
        <v>-1000000</v>
      </c>
    </row>
    <row r="33" spans="2:4" ht="63">
      <c r="B33" s="8" t="s">
        <v>563</v>
      </c>
      <c r="C33" s="28" t="s">
        <v>564</v>
      </c>
      <c r="D33" s="163">
        <f>SUM(D35+D36)</f>
        <v>-1000000</v>
      </c>
    </row>
    <row r="34" spans="2:4" ht="31.5">
      <c r="B34" s="8" t="s">
        <v>565</v>
      </c>
      <c r="C34" s="28" t="s">
        <v>552</v>
      </c>
      <c r="D34" s="163">
        <f>SUM(D35)</f>
        <v>-500000</v>
      </c>
    </row>
    <row r="35" spans="2:4" ht="78.75">
      <c r="B35" s="8" t="s">
        <v>566</v>
      </c>
      <c r="C35" s="28" t="s">
        <v>554</v>
      </c>
      <c r="D35" s="163">
        <v>-500000</v>
      </c>
    </row>
    <row r="36" spans="2:4" ht="31.5">
      <c r="B36" s="8" t="s">
        <v>567</v>
      </c>
      <c r="C36" s="28" t="s">
        <v>556</v>
      </c>
      <c r="D36" s="163">
        <f>SUM(D37)</f>
        <v>-500000</v>
      </c>
    </row>
    <row r="37" spans="2:4" ht="63">
      <c r="B37" s="29" t="s">
        <v>568</v>
      </c>
      <c r="C37" s="28" t="s">
        <v>569</v>
      </c>
      <c r="D37" s="163">
        <v>-500000</v>
      </c>
    </row>
    <row r="38" spans="2:4" ht="31.5">
      <c r="B38" s="30"/>
      <c r="C38" s="27" t="s">
        <v>570</v>
      </c>
      <c r="D38" s="166">
        <f>SUM(D12)</f>
        <v>29050760.569999933</v>
      </c>
    </row>
  </sheetData>
  <sheetProtection/>
  <mergeCells count="3">
    <mergeCell ref="C1:D8"/>
    <mergeCell ref="B9:D9"/>
    <mergeCell ref="B10:D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view="pageBreakPreview" zoomScaleNormal="124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9.140625" style="68" customWidth="1"/>
    <col min="2" max="2" width="74.00390625" style="0" customWidth="1"/>
    <col min="3" max="3" width="15.00390625" style="0" customWidth="1"/>
    <col min="4" max="4" width="8.7109375" style="0" hidden="1" customWidth="1"/>
    <col min="5" max="5" width="9.140625" style="0" hidden="1" customWidth="1"/>
    <col min="6" max="7" width="0.13671875" style="0" hidden="1" customWidth="1"/>
    <col min="8" max="8" width="14.28125" style="0" customWidth="1"/>
    <col min="9" max="9" width="14.421875" style="0" customWidth="1"/>
  </cols>
  <sheetData>
    <row r="1" spans="2:3" ht="15" customHeight="1">
      <c r="B1" s="228" t="s">
        <v>941</v>
      </c>
      <c r="C1" s="228"/>
    </row>
    <row r="2" spans="2:3" ht="15">
      <c r="B2" s="228"/>
      <c r="C2" s="228"/>
    </row>
    <row r="3" spans="2:3" ht="18.75" customHeight="1">
      <c r="B3" s="228"/>
      <c r="C3" s="228"/>
    </row>
    <row r="4" spans="1:3" ht="15.75">
      <c r="A4" s="234" t="s">
        <v>753</v>
      </c>
      <c r="B4" s="234"/>
      <c r="C4" s="234"/>
    </row>
    <row r="5" spans="1:3" ht="6.75" customHeight="1">
      <c r="A5" s="235"/>
      <c r="B5" s="235"/>
      <c r="C5" s="235"/>
    </row>
    <row r="6" spans="2:3" ht="15">
      <c r="B6" s="47"/>
      <c r="C6" s="47" t="s">
        <v>119</v>
      </c>
    </row>
    <row r="7" spans="1:3" ht="36.75" customHeight="1">
      <c r="A7" s="69" t="s">
        <v>412</v>
      </c>
      <c r="B7" s="20" t="s">
        <v>413</v>
      </c>
      <c r="C7" s="20"/>
    </row>
    <row r="8" spans="1:3" ht="15">
      <c r="A8" s="70" t="s">
        <v>414</v>
      </c>
      <c r="B8" s="21" t="s">
        <v>415</v>
      </c>
      <c r="C8" s="22">
        <f>SUM(C9+C14+C24+C38+C41+C48+C54+C59+C64)</f>
        <v>145540275.48</v>
      </c>
    </row>
    <row r="9" spans="1:3" ht="15">
      <c r="A9" s="70" t="s">
        <v>416</v>
      </c>
      <c r="B9" s="21" t="s">
        <v>417</v>
      </c>
      <c r="C9" s="195">
        <f>SUM(C10)</f>
        <v>107539616</v>
      </c>
    </row>
    <row r="10" spans="1:3" ht="18" customHeight="1">
      <c r="A10" s="71" t="s">
        <v>418</v>
      </c>
      <c r="B10" s="21" t="s">
        <v>419</v>
      </c>
      <c r="C10" s="131">
        <f>SUM(C11+C12+C13)</f>
        <v>107539616</v>
      </c>
    </row>
    <row r="11" spans="1:3" ht="54.75" customHeight="1">
      <c r="A11" s="72" t="s">
        <v>420</v>
      </c>
      <c r="B11" s="23" t="s">
        <v>754</v>
      </c>
      <c r="C11" s="132">
        <v>106128000</v>
      </c>
    </row>
    <row r="12" spans="1:3" ht="63.75">
      <c r="A12" s="72" t="s">
        <v>572</v>
      </c>
      <c r="B12" s="49" t="s">
        <v>728</v>
      </c>
      <c r="C12" s="132">
        <v>660652</v>
      </c>
    </row>
    <row r="13" spans="1:3" ht="25.5">
      <c r="A13" s="72" t="s">
        <v>644</v>
      </c>
      <c r="B13" s="49" t="s">
        <v>755</v>
      </c>
      <c r="C13" s="132">
        <v>750964</v>
      </c>
    </row>
    <row r="14" spans="1:3" ht="25.5">
      <c r="A14" s="73" t="s">
        <v>581</v>
      </c>
      <c r="B14" s="21" t="s">
        <v>421</v>
      </c>
      <c r="C14" s="196">
        <f>SUM(C15)</f>
        <v>7937976</v>
      </c>
    </row>
    <row r="15" spans="1:3" ht="25.5">
      <c r="A15" s="72" t="s">
        <v>422</v>
      </c>
      <c r="B15" s="23" t="s">
        <v>423</v>
      </c>
      <c r="C15" s="132">
        <f>SUM(C16+C18+C20+C22)</f>
        <v>7937976</v>
      </c>
    </row>
    <row r="16" spans="1:3" ht="44.25" customHeight="1">
      <c r="A16" s="72" t="s">
        <v>424</v>
      </c>
      <c r="B16" s="23" t="s">
        <v>576</v>
      </c>
      <c r="C16" s="132">
        <f>SUM(C17)</f>
        <v>3635845</v>
      </c>
    </row>
    <row r="17" spans="1:3" ht="67.5" customHeight="1">
      <c r="A17" s="72" t="s">
        <v>907</v>
      </c>
      <c r="B17" s="23" t="s">
        <v>908</v>
      </c>
      <c r="C17" s="132">
        <v>3635845</v>
      </c>
    </row>
    <row r="18" spans="1:3" ht="52.5" customHeight="1">
      <c r="A18" s="72" t="s">
        <v>425</v>
      </c>
      <c r="B18" s="24" t="s">
        <v>577</v>
      </c>
      <c r="C18" s="132">
        <f>SUM(C19)</f>
        <v>24706</v>
      </c>
    </row>
    <row r="19" spans="1:3" ht="76.5" customHeight="1">
      <c r="A19" s="72" t="s">
        <v>909</v>
      </c>
      <c r="B19" s="24" t="s">
        <v>910</v>
      </c>
      <c r="C19" s="132">
        <v>24706</v>
      </c>
    </row>
    <row r="20" spans="1:3" ht="42" customHeight="1">
      <c r="A20" s="72" t="s">
        <v>426</v>
      </c>
      <c r="B20" s="23" t="s">
        <v>578</v>
      </c>
      <c r="C20" s="132">
        <f>SUM(C21)</f>
        <v>4794557</v>
      </c>
    </row>
    <row r="21" spans="1:3" ht="68.25" customHeight="1">
      <c r="A21" s="72" t="s">
        <v>911</v>
      </c>
      <c r="B21" s="23" t="s">
        <v>912</v>
      </c>
      <c r="C21" s="132">
        <v>4794557</v>
      </c>
    </row>
    <row r="22" spans="1:3" ht="42.75" customHeight="1">
      <c r="A22" s="72" t="s">
        <v>427</v>
      </c>
      <c r="B22" s="23" t="s">
        <v>579</v>
      </c>
      <c r="C22" s="132">
        <f>SUM(C23)</f>
        <v>-517132</v>
      </c>
    </row>
    <row r="23" spans="1:3" ht="65.25" customHeight="1">
      <c r="A23" s="72" t="s">
        <v>913</v>
      </c>
      <c r="B23" s="23" t="s">
        <v>914</v>
      </c>
      <c r="C23" s="132">
        <v>-517132</v>
      </c>
    </row>
    <row r="24" spans="1:3" ht="18.75" customHeight="1">
      <c r="A24" s="70" t="s">
        <v>428</v>
      </c>
      <c r="B24" s="21" t="s">
        <v>429</v>
      </c>
      <c r="C24" s="133">
        <f>SUM(C31+C34+C25+C36)</f>
        <v>3984293</v>
      </c>
    </row>
    <row r="25" spans="1:3" ht="15">
      <c r="A25" s="70" t="s">
        <v>430</v>
      </c>
      <c r="B25" s="21" t="s">
        <v>431</v>
      </c>
      <c r="C25" s="133">
        <f>SUM(C28+C26+C30)</f>
        <v>301666</v>
      </c>
    </row>
    <row r="26" spans="1:3" ht="25.5">
      <c r="A26" s="72" t="s">
        <v>432</v>
      </c>
      <c r="B26" s="23" t="s">
        <v>433</v>
      </c>
      <c r="C26" s="132">
        <f>SUM(C27)</f>
        <v>214294</v>
      </c>
    </row>
    <row r="27" spans="1:3" ht="25.5">
      <c r="A27" s="144" t="s">
        <v>615</v>
      </c>
      <c r="B27" s="23" t="s">
        <v>614</v>
      </c>
      <c r="C27" s="132">
        <v>214294</v>
      </c>
    </row>
    <row r="28" spans="1:3" ht="25.5">
      <c r="A28" s="72" t="s">
        <v>616</v>
      </c>
      <c r="B28" s="23" t="s">
        <v>580</v>
      </c>
      <c r="C28" s="132">
        <f>SUM(C29)</f>
        <v>87190</v>
      </c>
    </row>
    <row r="29" spans="1:3" ht="38.25">
      <c r="A29" s="72" t="s">
        <v>434</v>
      </c>
      <c r="B29" s="23" t="s">
        <v>686</v>
      </c>
      <c r="C29" s="132">
        <v>87190</v>
      </c>
    </row>
    <row r="30" spans="1:3" ht="25.5">
      <c r="A30" s="72" t="s">
        <v>919</v>
      </c>
      <c r="B30" s="23" t="s">
        <v>920</v>
      </c>
      <c r="C30" s="132">
        <v>182</v>
      </c>
    </row>
    <row r="31" spans="1:3" ht="15">
      <c r="A31" s="70" t="s">
        <v>435</v>
      </c>
      <c r="B31" s="21" t="s">
        <v>436</v>
      </c>
      <c r="C31" s="131">
        <f>SUM(C32+C33)</f>
        <v>2323763</v>
      </c>
    </row>
    <row r="32" spans="1:3" ht="15">
      <c r="A32" s="72" t="s">
        <v>437</v>
      </c>
      <c r="B32" s="23" t="s">
        <v>436</v>
      </c>
      <c r="C32" s="132">
        <v>2322013</v>
      </c>
    </row>
    <row r="33" spans="1:3" ht="25.5">
      <c r="A33" s="72" t="s">
        <v>921</v>
      </c>
      <c r="B33" s="23" t="s">
        <v>922</v>
      </c>
      <c r="C33" s="132">
        <v>1750</v>
      </c>
    </row>
    <row r="34" spans="1:3" ht="15">
      <c r="A34" s="72" t="s">
        <v>438</v>
      </c>
      <c r="B34" s="21" t="s">
        <v>439</v>
      </c>
      <c r="C34" s="131">
        <f>SUM(C35:C35)</f>
        <v>1214300</v>
      </c>
    </row>
    <row r="35" spans="1:3" ht="15">
      <c r="A35" s="72" t="s">
        <v>440</v>
      </c>
      <c r="B35" s="50" t="s">
        <v>439</v>
      </c>
      <c r="C35" s="134">
        <v>1214300</v>
      </c>
    </row>
    <row r="36" spans="1:3" ht="28.5">
      <c r="A36" s="72" t="s">
        <v>648</v>
      </c>
      <c r="B36" s="54" t="s">
        <v>649</v>
      </c>
      <c r="C36" s="135">
        <f>SUM(C37)</f>
        <v>144564</v>
      </c>
    </row>
    <row r="37" spans="1:3" ht="30">
      <c r="A37" s="72" t="s">
        <v>650</v>
      </c>
      <c r="B37" s="74" t="s">
        <v>651</v>
      </c>
      <c r="C37" s="134">
        <v>144564</v>
      </c>
    </row>
    <row r="38" spans="1:3" ht="15">
      <c r="A38" s="70" t="s">
        <v>441</v>
      </c>
      <c r="B38" s="21" t="s">
        <v>442</v>
      </c>
      <c r="C38" s="195">
        <f>SUM(C39)</f>
        <v>2213626</v>
      </c>
    </row>
    <row r="39" spans="1:3" ht="25.5">
      <c r="A39" s="75" t="s">
        <v>443</v>
      </c>
      <c r="B39" s="23" t="s">
        <v>444</v>
      </c>
      <c r="C39" s="136">
        <f>SUM(C40)</f>
        <v>2213626</v>
      </c>
    </row>
    <row r="40" spans="1:3" ht="25.5">
      <c r="A40" s="72" t="s">
        <v>445</v>
      </c>
      <c r="B40" s="23" t="s">
        <v>446</v>
      </c>
      <c r="C40" s="132">
        <v>2213626</v>
      </c>
    </row>
    <row r="41" spans="1:3" ht="33.75" customHeight="1">
      <c r="A41" s="70" t="s">
        <v>447</v>
      </c>
      <c r="B41" s="21" t="s">
        <v>448</v>
      </c>
      <c r="C41" s="195">
        <f>SUM(C42)</f>
        <v>5099679</v>
      </c>
    </row>
    <row r="42" spans="1:3" ht="51">
      <c r="A42" s="72" t="s">
        <v>449</v>
      </c>
      <c r="B42" s="23" t="s">
        <v>450</v>
      </c>
      <c r="C42" s="139">
        <f>SUM(C43+C46)</f>
        <v>5099679</v>
      </c>
    </row>
    <row r="43" spans="1:3" ht="46.5" customHeight="1">
      <c r="A43" s="72" t="s">
        <v>451</v>
      </c>
      <c r="B43" s="23" t="s">
        <v>452</v>
      </c>
      <c r="C43" s="139">
        <f>SUM(C44+C45)</f>
        <v>3510118</v>
      </c>
    </row>
    <row r="44" spans="1:3" ht="56.25" customHeight="1">
      <c r="A44" s="72" t="s">
        <v>652</v>
      </c>
      <c r="B44" s="49" t="s">
        <v>653</v>
      </c>
      <c r="C44" s="134">
        <v>3350118</v>
      </c>
    </row>
    <row r="45" spans="1:3" ht="51">
      <c r="A45" s="72" t="s">
        <v>453</v>
      </c>
      <c r="B45" s="23" t="s">
        <v>454</v>
      </c>
      <c r="C45" s="134">
        <v>160000</v>
      </c>
    </row>
    <row r="46" spans="1:3" ht="53.25" customHeight="1">
      <c r="A46" s="72" t="s">
        <v>455</v>
      </c>
      <c r="B46" s="23" t="s">
        <v>456</v>
      </c>
      <c r="C46" s="139">
        <f>SUM(C47)</f>
        <v>1589561</v>
      </c>
    </row>
    <row r="47" spans="1:3" ht="43.5" customHeight="1">
      <c r="A47" s="72" t="s">
        <v>457</v>
      </c>
      <c r="B47" s="23" t="s">
        <v>458</v>
      </c>
      <c r="C47" s="134">
        <v>1589561</v>
      </c>
    </row>
    <row r="48" spans="1:3" ht="15">
      <c r="A48" s="70" t="s">
        <v>459</v>
      </c>
      <c r="B48" s="21" t="s">
        <v>460</v>
      </c>
      <c r="C48" s="195">
        <f>SUM(C49)</f>
        <v>1845700</v>
      </c>
    </row>
    <row r="49" spans="1:3" ht="15">
      <c r="A49" s="72" t="s">
        <v>461</v>
      </c>
      <c r="B49" s="23" t="s">
        <v>462</v>
      </c>
      <c r="C49" s="136">
        <f>SUM(C50+C51)</f>
        <v>1845700</v>
      </c>
    </row>
    <row r="50" spans="1:3" ht="25.5">
      <c r="A50" s="72" t="s">
        <v>463</v>
      </c>
      <c r="B50" s="51" t="s">
        <v>464</v>
      </c>
      <c r="C50" s="136">
        <v>45700</v>
      </c>
    </row>
    <row r="51" spans="1:3" ht="15">
      <c r="A51" s="76" t="s">
        <v>465</v>
      </c>
      <c r="B51" s="51" t="s">
        <v>466</v>
      </c>
      <c r="C51" s="132">
        <f>SUM(C52:C53)</f>
        <v>1800000</v>
      </c>
    </row>
    <row r="52" spans="1:3" ht="15">
      <c r="A52" s="73" t="s">
        <v>729</v>
      </c>
      <c r="B52" s="53" t="s">
        <v>730</v>
      </c>
      <c r="C52" s="132">
        <v>3800000</v>
      </c>
    </row>
    <row r="53" spans="1:3" ht="15">
      <c r="A53" s="73" t="s">
        <v>731</v>
      </c>
      <c r="B53" s="53" t="s">
        <v>732</v>
      </c>
      <c r="C53" s="132">
        <v>-2000000</v>
      </c>
    </row>
    <row r="54" spans="1:3" ht="25.5">
      <c r="A54" s="70" t="s">
        <v>467</v>
      </c>
      <c r="B54" s="21" t="s">
        <v>468</v>
      </c>
      <c r="C54" s="195">
        <f>SUM(C56+C58)</f>
        <v>13534951.48</v>
      </c>
    </row>
    <row r="55" spans="1:3" ht="15">
      <c r="A55" s="73" t="s">
        <v>654</v>
      </c>
      <c r="B55" s="77" t="s">
        <v>655</v>
      </c>
      <c r="C55" s="134">
        <f>SUM(C56)</f>
        <v>13439098.48</v>
      </c>
    </row>
    <row r="56" spans="1:3" ht="15">
      <c r="A56" s="73" t="s">
        <v>656</v>
      </c>
      <c r="B56" s="77" t="s">
        <v>657</v>
      </c>
      <c r="C56" s="134">
        <f>SUM(C57)</f>
        <v>13439098.48</v>
      </c>
    </row>
    <row r="57" spans="1:3" ht="25.5">
      <c r="A57" s="73" t="s">
        <v>658</v>
      </c>
      <c r="B57" s="49" t="s">
        <v>620</v>
      </c>
      <c r="C57" s="134">
        <v>13439098.48</v>
      </c>
    </row>
    <row r="58" spans="1:3" ht="20.25" customHeight="1">
      <c r="A58" s="73" t="s">
        <v>923</v>
      </c>
      <c r="B58" s="49" t="s">
        <v>924</v>
      </c>
      <c r="C58" s="134">
        <v>95853</v>
      </c>
    </row>
    <row r="59" spans="1:3" ht="34.5" customHeight="1">
      <c r="A59" s="78" t="s">
        <v>659</v>
      </c>
      <c r="B59" s="79" t="s">
        <v>660</v>
      </c>
      <c r="C59" s="196">
        <f>SUM(C60)</f>
        <v>2010000</v>
      </c>
    </row>
    <row r="60" spans="1:3" ht="31.5" customHeight="1">
      <c r="A60" s="80" t="s">
        <v>661</v>
      </c>
      <c r="B60" s="49" t="s">
        <v>662</v>
      </c>
      <c r="C60" s="132">
        <f>SUM(C61)</f>
        <v>2010000</v>
      </c>
    </row>
    <row r="61" spans="1:3" ht="27" customHeight="1">
      <c r="A61" s="80" t="s">
        <v>663</v>
      </c>
      <c r="B61" s="49" t="s">
        <v>703</v>
      </c>
      <c r="C61" s="132">
        <f>SUM(C62:C63)</f>
        <v>2010000</v>
      </c>
    </row>
    <row r="62" spans="1:3" ht="38.25">
      <c r="A62" s="145" t="s">
        <v>688</v>
      </c>
      <c r="B62" s="49" t="s">
        <v>689</v>
      </c>
      <c r="C62" s="132">
        <v>2000000</v>
      </c>
    </row>
    <row r="63" spans="1:3" ht="25.5">
      <c r="A63" s="80" t="s">
        <v>664</v>
      </c>
      <c r="B63" s="49" t="s">
        <v>665</v>
      </c>
      <c r="C63" s="132">
        <v>10000</v>
      </c>
    </row>
    <row r="64" spans="1:8" ht="15">
      <c r="A64" s="70" t="s">
        <v>469</v>
      </c>
      <c r="B64" s="21" t="s">
        <v>470</v>
      </c>
      <c r="C64" s="131">
        <f>SUM(C68+C71+C75+C77+C78+C65+C66+C70)</f>
        <v>1374434</v>
      </c>
      <c r="H64" s="143"/>
    </row>
    <row r="65" spans="1:3" ht="38.25">
      <c r="A65" s="72" t="s">
        <v>751</v>
      </c>
      <c r="B65" s="49" t="s">
        <v>752</v>
      </c>
      <c r="C65" s="136">
        <v>30000</v>
      </c>
    </row>
    <row r="66" spans="1:3" ht="30">
      <c r="A66" s="72" t="s">
        <v>925</v>
      </c>
      <c r="B66" s="197" t="s">
        <v>926</v>
      </c>
      <c r="C66" s="136">
        <f>SUM(C67)</f>
        <v>147000</v>
      </c>
    </row>
    <row r="67" spans="1:3" ht="45">
      <c r="A67" s="72" t="s">
        <v>927</v>
      </c>
      <c r="B67" s="197" t="s">
        <v>928</v>
      </c>
      <c r="C67" s="136">
        <v>147000</v>
      </c>
    </row>
    <row r="68" spans="1:3" ht="66.75" customHeight="1">
      <c r="A68" s="81" t="s">
        <v>471</v>
      </c>
      <c r="B68" s="51" t="s">
        <v>472</v>
      </c>
      <c r="C68" s="137">
        <f>SUM(C69:C69)</f>
        <v>5000</v>
      </c>
    </row>
    <row r="69" spans="1:3" ht="15">
      <c r="A69" s="81" t="s">
        <v>473</v>
      </c>
      <c r="B69" s="51" t="s">
        <v>474</v>
      </c>
      <c r="C69" s="138">
        <v>5000</v>
      </c>
    </row>
    <row r="70" spans="1:3" ht="38.25">
      <c r="A70" s="81" t="s">
        <v>929</v>
      </c>
      <c r="B70" s="51" t="s">
        <v>930</v>
      </c>
      <c r="C70" s="138">
        <v>9500</v>
      </c>
    </row>
    <row r="71" spans="1:8" ht="15">
      <c r="A71" s="81" t="s">
        <v>475</v>
      </c>
      <c r="B71" s="51" t="s">
        <v>476</v>
      </c>
      <c r="C71" s="137">
        <f>SUM(C72+C74)</f>
        <v>160000</v>
      </c>
      <c r="H71" s="143"/>
    </row>
    <row r="72" spans="1:3" ht="27.75" customHeight="1">
      <c r="A72" s="81" t="s">
        <v>477</v>
      </c>
      <c r="B72" s="51" t="s">
        <v>478</v>
      </c>
      <c r="C72" s="137">
        <f>SUM(C73)</f>
        <v>9000</v>
      </c>
    </row>
    <row r="73" spans="1:3" ht="38.25">
      <c r="A73" s="81" t="s">
        <v>479</v>
      </c>
      <c r="B73" s="51" t="s">
        <v>480</v>
      </c>
      <c r="C73" s="138">
        <v>9000</v>
      </c>
    </row>
    <row r="74" spans="1:3" ht="25.5">
      <c r="A74" s="81" t="s">
        <v>481</v>
      </c>
      <c r="B74" s="51" t="s">
        <v>482</v>
      </c>
      <c r="C74" s="138">
        <v>151000</v>
      </c>
    </row>
    <row r="75" spans="1:3" ht="38.25">
      <c r="A75" s="81" t="s">
        <v>666</v>
      </c>
      <c r="B75" s="49" t="s">
        <v>667</v>
      </c>
      <c r="C75" s="138">
        <f>SUM(C76)</f>
        <v>78000</v>
      </c>
    </row>
    <row r="76" spans="1:3" ht="38.25">
      <c r="A76" s="81" t="s">
        <v>621</v>
      </c>
      <c r="B76" s="49" t="s">
        <v>622</v>
      </c>
      <c r="C76" s="138">
        <v>78000</v>
      </c>
    </row>
    <row r="77" spans="1:3" ht="38.25">
      <c r="A77" s="81" t="s">
        <v>483</v>
      </c>
      <c r="B77" s="51" t="s">
        <v>484</v>
      </c>
      <c r="C77" s="138">
        <v>160855</v>
      </c>
    </row>
    <row r="78" spans="1:3" ht="29.25" customHeight="1">
      <c r="A78" s="72" t="s">
        <v>485</v>
      </c>
      <c r="B78" s="23" t="s">
        <v>486</v>
      </c>
      <c r="C78" s="136">
        <f>SUM(C79)</f>
        <v>784079</v>
      </c>
    </row>
    <row r="79" spans="1:3" ht="27.75" customHeight="1">
      <c r="A79" s="72" t="s">
        <v>487</v>
      </c>
      <c r="B79" s="23" t="s">
        <v>488</v>
      </c>
      <c r="C79" s="132">
        <v>784079</v>
      </c>
    </row>
    <row r="80" spans="1:3" ht="20.25" customHeight="1">
      <c r="A80" s="70" t="s">
        <v>489</v>
      </c>
      <c r="B80" s="21" t="s">
        <v>490</v>
      </c>
      <c r="C80" s="131">
        <f>SUM(C81+C132+C136+C129)</f>
        <v>499085555.97</v>
      </c>
    </row>
    <row r="81" spans="1:3" ht="25.5" customHeight="1">
      <c r="A81" s="70" t="s">
        <v>491</v>
      </c>
      <c r="B81" s="21" t="s">
        <v>492</v>
      </c>
      <c r="C81" s="131">
        <f>SUM(C82+C94+C85+C126)</f>
        <v>498105828.86</v>
      </c>
    </row>
    <row r="82" spans="1:3" ht="18" customHeight="1">
      <c r="A82" s="82" t="s">
        <v>788</v>
      </c>
      <c r="B82" s="21" t="s">
        <v>645</v>
      </c>
      <c r="C82" s="131">
        <f>SUM(C83)</f>
        <v>65941886</v>
      </c>
    </row>
    <row r="83" spans="1:3" ht="24" customHeight="1">
      <c r="A83" s="73" t="s">
        <v>789</v>
      </c>
      <c r="B83" s="23" t="s">
        <v>493</v>
      </c>
      <c r="C83" s="136">
        <f>SUM(C84)</f>
        <v>65941886</v>
      </c>
    </row>
    <row r="84" spans="1:3" ht="23.25" customHeight="1">
      <c r="A84" s="73" t="s">
        <v>790</v>
      </c>
      <c r="B84" s="23" t="s">
        <v>494</v>
      </c>
      <c r="C84" s="132">
        <v>65941886</v>
      </c>
    </row>
    <row r="85" spans="1:3" ht="24" customHeight="1">
      <c r="A85" s="82" t="s">
        <v>866</v>
      </c>
      <c r="B85" s="198" t="s">
        <v>859</v>
      </c>
      <c r="C85" s="133">
        <f>SUM(C86+C88+C90+C92)</f>
        <v>107077251.75</v>
      </c>
    </row>
    <row r="86" spans="1:3" ht="27" customHeight="1">
      <c r="A86" s="73" t="s">
        <v>867</v>
      </c>
      <c r="B86" s="199" t="s">
        <v>860</v>
      </c>
      <c r="C86" s="132">
        <f>SUM(C87)</f>
        <v>369284</v>
      </c>
    </row>
    <row r="87" spans="1:3" ht="37.5" customHeight="1">
      <c r="A87" s="73" t="s">
        <v>868</v>
      </c>
      <c r="B87" s="199" t="s">
        <v>861</v>
      </c>
      <c r="C87" s="132">
        <v>369284</v>
      </c>
    </row>
    <row r="88" spans="1:3" ht="18.75" customHeight="1">
      <c r="A88" s="73" t="s">
        <v>869</v>
      </c>
      <c r="B88" s="199" t="s">
        <v>862</v>
      </c>
      <c r="C88" s="132">
        <f>SUM(C89)</f>
        <v>1177900</v>
      </c>
    </row>
    <row r="89" spans="1:9" ht="29.25" customHeight="1">
      <c r="A89" s="192" t="s">
        <v>870</v>
      </c>
      <c r="B89" s="199" t="s">
        <v>863</v>
      </c>
      <c r="C89" s="132">
        <v>1177900</v>
      </c>
      <c r="H89" s="83"/>
      <c r="I89" s="83"/>
    </row>
    <row r="90" spans="1:9" ht="42.75" customHeight="1">
      <c r="A90" s="192" t="s">
        <v>874</v>
      </c>
      <c r="B90" s="199" t="s">
        <v>890</v>
      </c>
      <c r="C90" s="132">
        <f>SUM(C91)</f>
        <v>34547347</v>
      </c>
      <c r="I90" s="83"/>
    </row>
    <row r="91" spans="1:9" ht="39">
      <c r="A91" s="192" t="s">
        <v>873</v>
      </c>
      <c r="B91" s="199" t="s">
        <v>891</v>
      </c>
      <c r="C91" s="132">
        <v>34547347</v>
      </c>
      <c r="H91" s="13"/>
      <c r="I91" s="83"/>
    </row>
    <row r="92" spans="1:9" ht="18" customHeight="1">
      <c r="A92" s="193" t="s">
        <v>871</v>
      </c>
      <c r="B92" s="199" t="s">
        <v>864</v>
      </c>
      <c r="C92" s="132">
        <f>SUM(C93)</f>
        <v>70982720.75</v>
      </c>
      <c r="I92" s="83"/>
    </row>
    <row r="93" spans="1:9" ht="19.5" customHeight="1">
      <c r="A93" s="193" t="s">
        <v>872</v>
      </c>
      <c r="B93" s="199" t="s">
        <v>865</v>
      </c>
      <c r="C93" s="132">
        <v>70982720.75</v>
      </c>
      <c r="I93" s="83"/>
    </row>
    <row r="94" spans="1:9" ht="23.25" customHeight="1">
      <c r="A94" s="70" t="s">
        <v>791</v>
      </c>
      <c r="B94" s="21" t="s">
        <v>668</v>
      </c>
      <c r="C94" s="131">
        <f>SUM(C101+C95+C97+C103+C99)</f>
        <v>325046691.11</v>
      </c>
      <c r="I94" s="83"/>
    </row>
    <row r="95" spans="1:9" ht="40.5" customHeight="1">
      <c r="A95" s="73" t="s">
        <v>792</v>
      </c>
      <c r="B95" s="23" t="s">
        <v>495</v>
      </c>
      <c r="C95" s="139">
        <f>SUM(C96)</f>
        <v>242489</v>
      </c>
      <c r="H95" s="13"/>
      <c r="I95" s="83"/>
    </row>
    <row r="96" spans="1:9" ht="35.25" customHeight="1">
      <c r="A96" s="73" t="s">
        <v>793</v>
      </c>
      <c r="B96" s="23" t="s">
        <v>623</v>
      </c>
      <c r="C96" s="134">
        <v>242489</v>
      </c>
      <c r="I96" s="83"/>
    </row>
    <row r="97" spans="1:9" ht="25.5">
      <c r="A97" s="73" t="s">
        <v>794</v>
      </c>
      <c r="B97" s="23" t="s">
        <v>646</v>
      </c>
      <c r="C97" s="136">
        <f>SUM(C98)</f>
        <v>14557967</v>
      </c>
      <c r="I97" s="83"/>
    </row>
    <row r="98" spans="1:9" ht="38.25">
      <c r="A98" s="73" t="s">
        <v>795</v>
      </c>
      <c r="B98" s="23" t="s">
        <v>647</v>
      </c>
      <c r="C98" s="132">
        <v>14557967</v>
      </c>
      <c r="I98" s="83"/>
    </row>
    <row r="99" spans="1:9" ht="39.75" customHeight="1">
      <c r="A99" s="73" t="s">
        <v>886</v>
      </c>
      <c r="B99" s="23" t="s">
        <v>888</v>
      </c>
      <c r="C99" s="132">
        <f>SUM(C100)</f>
        <v>4050</v>
      </c>
      <c r="H99" s="13"/>
      <c r="I99" s="83"/>
    </row>
    <row r="100" spans="1:9" ht="41.25" customHeight="1">
      <c r="A100" s="73" t="s">
        <v>887</v>
      </c>
      <c r="B100" s="23" t="s">
        <v>889</v>
      </c>
      <c r="C100" s="132">
        <v>4050</v>
      </c>
      <c r="H100" s="13"/>
      <c r="I100" s="83"/>
    </row>
    <row r="101" spans="1:9" ht="24.75" customHeight="1">
      <c r="A101" s="73" t="s">
        <v>903</v>
      </c>
      <c r="B101" s="23" t="s">
        <v>905</v>
      </c>
      <c r="C101" s="132">
        <f>SUM(C102)</f>
        <v>1595798</v>
      </c>
      <c r="H101" s="13"/>
      <c r="I101" s="83"/>
    </row>
    <row r="102" spans="1:9" ht="19.5" customHeight="1">
      <c r="A102" s="73" t="s">
        <v>904</v>
      </c>
      <c r="B102" s="23" t="s">
        <v>906</v>
      </c>
      <c r="C102" s="132">
        <v>1595798</v>
      </c>
      <c r="H102" s="13"/>
      <c r="I102" s="83"/>
    </row>
    <row r="103" spans="1:9" ht="17.25" customHeight="1">
      <c r="A103" s="82" t="s">
        <v>796</v>
      </c>
      <c r="B103" s="21" t="s">
        <v>496</v>
      </c>
      <c r="C103" s="131">
        <f>SUM(C104)</f>
        <v>308646387.11</v>
      </c>
      <c r="H103" s="13"/>
      <c r="I103" s="83"/>
    </row>
    <row r="104" spans="1:9" ht="21" customHeight="1">
      <c r="A104" s="73" t="s">
        <v>797</v>
      </c>
      <c r="B104" s="23" t="s">
        <v>497</v>
      </c>
      <c r="C104" s="136">
        <f>SUM(C105+C106+C107+C108+C109+C110+C111+C112+C113+C116+C117+C118+C119+C120+C121+C122+C123+C124+C125)</f>
        <v>308646387.11</v>
      </c>
      <c r="H104" s="13"/>
      <c r="I104" s="83"/>
    </row>
    <row r="105" spans="1:9" ht="26.25" customHeight="1">
      <c r="A105" s="72" t="s">
        <v>797</v>
      </c>
      <c r="B105" s="23" t="s">
        <v>498</v>
      </c>
      <c r="C105" s="132">
        <v>8088948</v>
      </c>
      <c r="H105" s="13"/>
      <c r="I105" s="83"/>
    </row>
    <row r="106" spans="1:9" ht="32.25" customHeight="1">
      <c r="A106" s="72" t="s">
        <v>797</v>
      </c>
      <c r="B106" s="23" t="s">
        <v>499</v>
      </c>
      <c r="C106" s="132">
        <v>1874724</v>
      </c>
      <c r="H106" s="13"/>
      <c r="I106" s="83"/>
    </row>
    <row r="107" spans="1:9" ht="42.75" customHeight="1">
      <c r="A107" s="72" t="s">
        <v>797</v>
      </c>
      <c r="B107" s="23" t="s">
        <v>500</v>
      </c>
      <c r="C107" s="132">
        <v>124300</v>
      </c>
      <c r="I107" s="83"/>
    </row>
    <row r="108" spans="1:9" s="2" customFormat="1" ht="55.5" customHeight="1">
      <c r="A108" s="72" t="s">
        <v>797</v>
      </c>
      <c r="B108" s="52" t="s">
        <v>501</v>
      </c>
      <c r="C108" s="134">
        <v>517262</v>
      </c>
      <c r="H108" s="84"/>
      <c r="I108" s="83"/>
    </row>
    <row r="109" spans="1:9" ht="46.5" customHeight="1">
      <c r="A109" s="72" t="s">
        <v>797</v>
      </c>
      <c r="B109" s="52" t="s">
        <v>502</v>
      </c>
      <c r="C109" s="134">
        <v>1776000</v>
      </c>
      <c r="H109" s="13"/>
      <c r="I109" s="83"/>
    </row>
    <row r="110" spans="1:9" ht="33" customHeight="1">
      <c r="A110" s="72" t="s">
        <v>797</v>
      </c>
      <c r="B110" s="23" t="s">
        <v>503</v>
      </c>
      <c r="C110" s="132">
        <v>296000</v>
      </c>
      <c r="H110" s="13"/>
      <c r="I110" s="83"/>
    </row>
    <row r="111" spans="1:9" ht="39" customHeight="1">
      <c r="A111" s="72" t="s">
        <v>797</v>
      </c>
      <c r="B111" s="23" t="s">
        <v>504</v>
      </c>
      <c r="C111" s="132">
        <v>888000</v>
      </c>
      <c r="H111" s="13"/>
      <c r="I111" s="83"/>
    </row>
    <row r="112" spans="1:9" ht="51">
      <c r="A112" s="72" t="s">
        <v>797</v>
      </c>
      <c r="B112" s="24" t="s">
        <v>505</v>
      </c>
      <c r="C112" s="132">
        <v>16803979</v>
      </c>
      <c r="H112" s="13"/>
      <c r="I112" s="83"/>
    </row>
    <row r="113" spans="1:9" ht="38.25">
      <c r="A113" s="72" t="s">
        <v>797</v>
      </c>
      <c r="B113" s="24" t="s">
        <v>506</v>
      </c>
      <c r="C113" s="136">
        <f>SUM(C114:C115)</f>
        <v>1086055</v>
      </c>
      <c r="H113" s="13"/>
      <c r="I113" s="83"/>
    </row>
    <row r="114" spans="1:9" ht="38.25">
      <c r="A114" s="72" t="s">
        <v>797</v>
      </c>
      <c r="B114" s="24" t="s">
        <v>507</v>
      </c>
      <c r="C114" s="132">
        <v>1033183</v>
      </c>
      <c r="H114" s="13"/>
      <c r="I114" s="83"/>
    </row>
    <row r="115" spans="1:9" ht="38.25">
      <c r="A115" s="72" t="s">
        <v>797</v>
      </c>
      <c r="B115" s="24" t="s">
        <v>508</v>
      </c>
      <c r="C115" s="132">
        <v>52872</v>
      </c>
      <c r="H115" s="13"/>
      <c r="I115" s="83"/>
    </row>
    <row r="116" spans="1:9" ht="76.5">
      <c r="A116" s="72" t="s">
        <v>797</v>
      </c>
      <c r="B116" s="24" t="s">
        <v>509</v>
      </c>
      <c r="C116" s="132">
        <v>227172417</v>
      </c>
      <c r="H116" s="13"/>
      <c r="I116" s="83"/>
    </row>
    <row r="117" spans="1:9" ht="84.75" customHeight="1">
      <c r="A117" s="72" t="s">
        <v>797</v>
      </c>
      <c r="B117" s="24" t="s">
        <v>510</v>
      </c>
      <c r="C117" s="132">
        <v>36813778</v>
      </c>
      <c r="H117" s="13"/>
      <c r="I117" s="83"/>
    </row>
    <row r="118" spans="1:9" ht="38.25">
      <c r="A118" s="72" t="s">
        <v>797</v>
      </c>
      <c r="B118" s="50" t="s">
        <v>511</v>
      </c>
      <c r="C118" s="140">
        <v>296000</v>
      </c>
      <c r="H118" s="13"/>
      <c r="I118" s="83"/>
    </row>
    <row r="119" spans="1:9" ht="38.25" customHeight="1">
      <c r="A119" s="72" t="s">
        <v>797</v>
      </c>
      <c r="B119" s="50" t="s">
        <v>512</v>
      </c>
      <c r="C119" s="140">
        <v>9617207.11</v>
      </c>
      <c r="H119" s="13"/>
      <c r="I119" s="83"/>
    </row>
    <row r="120" spans="1:9" ht="38.25" customHeight="1">
      <c r="A120" s="72" t="s">
        <v>797</v>
      </c>
      <c r="B120" s="50" t="s">
        <v>513</v>
      </c>
      <c r="C120" s="140">
        <v>209123</v>
      </c>
      <c r="H120" s="13"/>
      <c r="I120" s="83"/>
    </row>
    <row r="121" spans="1:9" ht="38.25" customHeight="1">
      <c r="A121" s="72" t="s">
        <v>797</v>
      </c>
      <c r="B121" s="50" t="s">
        <v>514</v>
      </c>
      <c r="C121" s="141">
        <v>296000</v>
      </c>
      <c r="H121" s="13"/>
      <c r="I121" s="83"/>
    </row>
    <row r="122" spans="1:9" ht="38.25" customHeight="1">
      <c r="A122" s="72" t="s">
        <v>797</v>
      </c>
      <c r="B122" s="50" t="s">
        <v>515</v>
      </c>
      <c r="C122" s="141">
        <v>2513908</v>
      </c>
      <c r="H122" s="13"/>
      <c r="I122" s="83"/>
    </row>
    <row r="123" spans="1:9" ht="63" customHeight="1">
      <c r="A123" s="72" t="s">
        <v>797</v>
      </c>
      <c r="B123" s="50" t="s">
        <v>516</v>
      </c>
      <c r="C123" s="141">
        <v>166326</v>
      </c>
      <c r="H123" s="13"/>
      <c r="I123" s="83"/>
    </row>
    <row r="124" spans="1:9" ht="39" customHeight="1">
      <c r="A124" s="72" t="s">
        <v>797</v>
      </c>
      <c r="B124" s="50" t="s">
        <v>582</v>
      </c>
      <c r="C124" s="141">
        <v>29600</v>
      </c>
      <c r="H124" s="13"/>
      <c r="I124" s="83"/>
    </row>
    <row r="125" spans="1:9" ht="24.75" customHeight="1">
      <c r="A125" s="72" t="s">
        <v>797</v>
      </c>
      <c r="B125" s="50" t="s">
        <v>583</v>
      </c>
      <c r="C125" s="141">
        <v>76760</v>
      </c>
      <c r="H125" s="13"/>
      <c r="I125" s="83"/>
    </row>
    <row r="126" spans="1:9" ht="22.5" customHeight="1">
      <c r="A126" s="70" t="s">
        <v>892</v>
      </c>
      <c r="B126" s="200" t="s">
        <v>893</v>
      </c>
      <c r="C126" s="194">
        <f>SUM(C127)</f>
        <v>40000</v>
      </c>
      <c r="H126" s="13"/>
      <c r="I126" s="83"/>
    </row>
    <row r="127" spans="1:9" ht="38.25" customHeight="1">
      <c r="A127" s="72" t="s">
        <v>894</v>
      </c>
      <c r="B127" s="50" t="s">
        <v>896</v>
      </c>
      <c r="C127" s="141">
        <f>SUM(C128)</f>
        <v>40000</v>
      </c>
      <c r="H127" s="13"/>
      <c r="I127" s="83"/>
    </row>
    <row r="128" spans="1:9" ht="38.25" customHeight="1">
      <c r="A128" s="72" t="s">
        <v>895</v>
      </c>
      <c r="B128" s="50" t="s">
        <v>897</v>
      </c>
      <c r="C128" s="141">
        <v>40000</v>
      </c>
      <c r="H128" s="13"/>
      <c r="I128" s="83"/>
    </row>
    <row r="129" spans="1:9" ht="21.75" customHeight="1">
      <c r="A129" s="82" t="s">
        <v>877</v>
      </c>
      <c r="B129" s="201" t="s">
        <v>875</v>
      </c>
      <c r="C129" s="141">
        <f>SUM(C130)</f>
        <v>2362788.6</v>
      </c>
      <c r="H129" s="13"/>
      <c r="I129" s="83"/>
    </row>
    <row r="130" spans="1:9" ht="18.75" customHeight="1">
      <c r="A130" s="73" t="s">
        <v>878</v>
      </c>
      <c r="B130" s="49" t="s">
        <v>876</v>
      </c>
      <c r="C130" s="141">
        <f>SUM(C131)</f>
        <v>2362788.6</v>
      </c>
      <c r="H130" s="13"/>
      <c r="I130" s="83"/>
    </row>
    <row r="131" spans="1:9" ht="21" customHeight="1">
      <c r="A131" s="73" t="s">
        <v>879</v>
      </c>
      <c r="B131" s="49" t="s">
        <v>876</v>
      </c>
      <c r="C131" s="141">
        <v>2362788.6</v>
      </c>
      <c r="H131" s="13"/>
      <c r="I131" s="83"/>
    </row>
    <row r="132" spans="1:9" ht="38.25" customHeight="1">
      <c r="A132" s="48" t="s">
        <v>825</v>
      </c>
      <c r="B132" s="198" t="s">
        <v>821</v>
      </c>
      <c r="C132" s="141">
        <f>SUM(C133)</f>
        <v>39465.94</v>
      </c>
      <c r="H132" s="13"/>
      <c r="I132" s="83"/>
    </row>
    <row r="133" spans="1:3" ht="39">
      <c r="A133" s="48" t="s">
        <v>834</v>
      </c>
      <c r="B133" s="34" t="s">
        <v>822</v>
      </c>
      <c r="C133" s="141">
        <f>SUM(C134)</f>
        <v>39465.94</v>
      </c>
    </row>
    <row r="134" spans="1:3" ht="39">
      <c r="A134" s="48" t="s">
        <v>833</v>
      </c>
      <c r="B134" s="34" t="s">
        <v>823</v>
      </c>
      <c r="C134" s="141">
        <f>SUM(C135)</f>
        <v>39465.94</v>
      </c>
    </row>
    <row r="135" spans="1:3" ht="39">
      <c r="A135" s="48" t="s">
        <v>832</v>
      </c>
      <c r="B135" s="34" t="s">
        <v>824</v>
      </c>
      <c r="C135" s="141">
        <v>39465.94</v>
      </c>
    </row>
    <row r="136" spans="1:3" ht="26.25">
      <c r="A136" s="48" t="s">
        <v>829</v>
      </c>
      <c r="B136" s="198" t="s">
        <v>826</v>
      </c>
      <c r="C136" s="141">
        <f>SUM(C137)</f>
        <v>-1422527.43</v>
      </c>
    </row>
    <row r="137" spans="1:3" ht="26.25">
      <c r="A137" s="48" t="s">
        <v>831</v>
      </c>
      <c r="B137" s="34" t="s">
        <v>827</v>
      </c>
      <c r="C137" s="141">
        <f>SUM(C138)</f>
        <v>-1422527.43</v>
      </c>
    </row>
    <row r="138" spans="1:3" ht="26.25">
      <c r="A138" s="48" t="s">
        <v>830</v>
      </c>
      <c r="B138" s="34" t="s">
        <v>828</v>
      </c>
      <c r="C138" s="141">
        <v>-1422527.43</v>
      </c>
    </row>
    <row r="139" spans="1:3" ht="15">
      <c r="A139" s="202"/>
      <c r="B139" s="202" t="s">
        <v>517</v>
      </c>
      <c r="C139" s="142">
        <f>SUM(C8+C80)</f>
        <v>644625831.45</v>
      </c>
    </row>
  </sheetData>
  <sheetProtection/>
  <mergeCells count="3">
    <mergeCell ref="B1:C3"/>
    <mergeCell ref="A4:C4"/>
    <mergeCell ref="A5:C5"/>
  </mergeCells>
  <printOptions/>
  <pageMargins left="0.5905511811023623" right="0.5118110236220472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4"/>
  <sheetViews>
    <sheetView view="pageBreakPreview" zoomScale="93" zoomScaleNormal="136" zoomScaleSheetLayoutView="93" zoomScalePageLayoutView="60" workbookViewId="0" topLeftCell="A1">
      <selection activeCell="A17" sqref="A17"/>
    </sheetView>
  </sheetViews>
  <sheetFormatPr defaultColWidth="9.140625" defaultRowHeight="15"/>
  <cols>
    <col min="1" max="1" width="74.57421875" style="0" customWidth="1"/>
    <col min="2" max="2" width="3.00390625" style="61" customWidth="1"/>
    <col min="3" max="3" width="3.140625" style="61" customWidth="1"/>
    <col min="4" max="4" width="12.140625" style="61" customWidth="1"/>
    <col min="5" max="5" width="3.00390625" style="61" customWidth="1"/>
    <col min="6" max="6" width="14.421875" style="0" customWidth="1"/>
    <col min="8" max="8" width="11.28125" style="0" bestFit="1" customWidth="1"/>
    <col min="11" max="11" width="9.7109375" style="0" bestFit="1" customWidth="1"/>
  </cols>
  <sheetData>
    <row r="1" spans="1:6" ht="3.75" customHeight="1">
      <c r="A1" s="5"/>
      <c r="B1" s="238" t="s">
        <v>942</v>
      </c>
      <c r="C1" s="238"/>
      <c r="D1" s="238"/>
      <c r="E1" s="238"/>
      <c r="F1" s="238"/>
    </row>
    <row r="2" spans="1:6" ht="15">
      <c r="A2" s="5"/>
      <c r="B2" s="238"/>
      <c r="C2" s="238"/>
      <c r="D2" s="238"/>
      <c r="E2" s="238"/>
      <c r="F2" s="238"/>
    </row>
    <row r="3" spans="1:6" ht="9.75" customHeight="1">
      <c r="A3" s="5"/>
      <c r="B3" s="238"/>
      <c r="C3" s="238"/>
      <c r="D3" s="238"/>
      <c r="E3" s="238"/>
      <c r="F3" s="238"/>
    </row>
    <row r="4" spans="1:6" ht="15">
      <c r="A4" s="5"/>
      <c r="B4" s="238"/>
      <c r="C4" s="238"/>
      <c r="D4" s="238"/>
      <c r="E4" s="238"/>
      <c r="F4" s="238"/>
    </row>
    <row r="5" spans="1:6" ht="15">
      <c r="A5" s="5"/>
      <c r="B5" s="238"/>
      <c r="C5" s="238"/>
      <c r="D5" s="238"/>
      <c r="E5" s="238"/>
      <c r="F5" s="238"/>
    </row>
    <row r="6" spans="1:6" ht="15">
      <c r="A6" s="5"/>
      <c r="B6" s="238"/>
      <c r="C6" s="238"/>
      <c r="D6" s="238"/>
      <c r="E6" s="238"/>
      <c r="F6" s="238"/>
    </row>
    <row r="7" spans="1:6" ht="9.75" customHeight="1">
      <c r="A7" s="5" t="s">
        <v>195</v>
      </c>
      <c r="B7" s="238"/>
      <c r="C7" s="238"/>
      <c r="D7" s="238"/>
      <c r="E7" s="238"/>
      <c r="F7" s="238"/>
    </row>
    <row r="8" spans="1:6" ht="15.75" customHeight="1">
      <c r="A8" s="5"/>
      <c r="B8" s="238"/>
      <c r="C8" s="238"/>
      <c r="D8" s="238"/>
      <c r="E8" s="238"/>
      <c r="F8" s="238"/>
    </row>
    <row r="9" spans="1:6" ht="15.75">
      <c r="A9" s="235" t="s">
        <v>15</v>
      </c>
      <c r="B9" s="240"/>
      <c r="C9" s="240"/>
      <c r="D9" s="240"/>
      <c r="E9" s="240"/>
      <c r="F9" s="241"/>
    </row>
    <row r="10" spans="1:6" ht="15.75">
      <c r="A10" s="242" t="s">
        <v>78</v>
      </c>
      <c r="B10" s="243"/>
      <c r="C10" s="243"/>
      <c r="D10" s="243"/>
      <c r="E10" s="243"/>
      <c r="F10" s="241"/>
    </row>
    <row r="11" spans="1:6" ht="15.75">
      <c r="A11" s="244" t="s">
        <v>733</v>
      </c>
      <c r="B11" s="245"/>
      <c r="C11" s="245"/>
      <c r="D11" s="245"/>
      <c r="E11" s="245"/>
      <c r="F11" s="245"/>
    </row>
    <row r="12" spans="1:6" ht="15.75">
      <c r="A12" s="239" t="s">
        <v>758</v>
      </c>
      <c r="B12" s="239"/>
      <c r="C12" s="239"/>
      <c r="D12" s="239"/>
      <c r="E12" s="239"/>
      <c r="F12" s="239"/>
    </row>
    <row r="13" spans="1:6" ht="10.5" customHeight="1">
      <c r="A13" s="62"/>
      <c r="B13" s="85"/>
      <c r="C13" s="85"/>
      <c r="D13" s="85"/>
      <c r="E13" s="85"/>
      <c r="F13" s="86" t="s">
        <v>734</v>
      </c>
    </row>
    <row r="14" spans="1:6" ht="15">
      <c r="A14" s="15" t="s">
        <v>128</v>
      </c>
      <c r="B14" s="87" t="s">
        <v>129</v>
      </c>
      <c r="C14" s="87" t="s">
        <v>130</v>
      </c>
      <c r="D14" s="87" t="s">
        <v>131</v>
      </c>
      <c r="E14" s="87" t="s">
        <v>132</v>
      </c>
      <c r="F14" s="14" t="s">
        <v>133</v>
      </c>
    </row>
    <row r="15" spans="1:6" ht="15">
      <c r="A15" s="88" t="s">
        <v>134</v>
      </c>
      <c r="B15" s="89"/>
      <c r="C15" s="89"/>
      <c r="D15" s="89"/>
      <c r="E15" s="89"/>
      <c r="F15" s="147">
        <f>SUM(F16+F159+F174+F238+F269+F391+F435+F510+F517+F427)</f>
        <v>673676592.02</v>
      </c>
    </row>
    <row r="16" spans="1:6" ht="15">
      <c r="A16" s="88" t="s">
        <v>135</v>
      </c>
      <c r="B16" s="90" t="s">
        <v>136</v>
      </c>
      <c r="C16" s="90"/>
      <c r="D16" s="90"/>
      <c r="E16" s="90"/>
      <c r="F16" s="147">
        <f>SUM(F17+F22+F29+F70+F81+F76+F65)</f>
        <v>72594175.13</v>
      </c>
    </row>
    <row r="17" spans="1:6" ht="28.5">
      <c r="A17" s="55" t="s">
        <v>137</v>
      </c>
      <c r="B17" s="90" t="s">
        <v>136</v>
      </c>
      <c r="C17" s="90" t="s">
        <v>138</v>
      </c>
      <c r="D17" s="90"/>
      <c r="E17" s="90"/>
      <c r="F17" s="147">
        <f>SUM(F18)</f>
        <v>1367637</v>
      </c>
    </row>
    <row r="18" spans="1:6" ht="15">
      <c r="A18" s="56" t="s">
        <v>186</v>
      </c>
      <c r="B18" s="89" t="s">
        <v>136</v>
      </c>
      <c r="C18" s="89" t="s">
        <v>138</v>
      </c>
      <c r="D18" s="89" t="s">
        <v>223</v>
      </c>
      <c r="E18" s="89"/>
      <c r="F18" s="148">
        <f>SUM(F19)</f>
        <v>1367637</v>
      </c>
    </row>
    <row r="19" spans="1:6" ht="15">
      <c r="A19" s="57" t="s">
        <v>187</v>
      </c>
      <c r="B19" s="89" t="s">
        <v>136</v>
      </c>
      <c r="C19" s="89" t="s">
        <v>138</v>
      </c>
      <c r="D19" s="89" t="s">
        <v>224</v>
      </c>
      <c r="E19" s="89"/>
      <c r="F19" s="148">
        <f>SUM(F20)</f>
        <v>1367637</v>
      </c>
    </row>
    <row r="20" spans="1:6" ht="34.5" customHeight="1">
      <c r="A20" s="56" t="s">
        <v>203</v>
      </c>
      <c r="B20" s="89" t="s">
        <v>136</v>
      </c>
      <c r="C20" s="89" t="s">
        <v>138</v>
      </c>
      <c r="D20" s="89" t="s">
        <v>225</v>
      </c>
      <c r="E20" s="89"/>
      <c r="F20" s="148">
        <f>SUM(F21)</f>
        <v>1367637</v>
      </c>
    </row>
    <row r="21" spans="1:6" ht="45">
      <c r="A21" s="56" t="s">
        <v>204</v>
      </c>
      <c r="B21" s="89" t="s">
        <v>136</v>
      </c>
      <c r="C21" s="89" t="s">
        <v>138</v>
      </c>
      <c r="D21" s="89" t="s">
        <v>225</v>
      </c>
      <c r="E21" s="89" t="s">
        <v>139</v>
      </c>
      <c r="F21" s="151">
        <v>1367637</v>
      </c>
    </row>
    <row r="22" spans="1:6" ht="42.75">
      <c r="A22" s="55" t="s">
        <v>140</v>
      </c>
      <c r="B22" s="90" t="s">
        <v>136</v>
      </c>
      <c r="C22" s="90" t="s">
        <v>141</v>
      </c>
      <c r="D22" s="90"/>
      <c r="E22" s="90"/>
      <c r="F22" s="147">
        <f>SUM(,F23)</f>
        <v>1118600.14</v>
      </c>
    </row>
    <row r="23" spans="1:6" ht="30">
      <c r="A23" s="99" t="s">
        <v>86</v>
      </c>
      <c r="B23" s="89" t="s">
        <v>136</v>
      </c>
      <c r="C23" s="89" t="s">
        <v>141</v>
      </c>
      <c r="D23" s="89" t="s">
        <v>226</v>
      </c>
      <c r="E23" s="89"/>
      <c r="F23" s="148">
        <f>SUM(F24)</f>
        <v>1118600.14</v>
      </c>
    </row>
    <row r="24" spans="1:6" ht="15">
      <c r="A24" s="56" t="s">
        <v>216</v>
      </c>
      <c r="B24" s="89" t="s">
        <v>136</v>
      </c>
      <c r="C24" s="89" t="s">
        <v>141</v>
      </c>
      <c r="D24" s="89" t="s">
        <v>227</v>
      </c>
      <c r="E24" s="89"/>
      <c r="F24" s="148">
        <f>SUM(F25)</f>
        <v>1118600.14</v>
      </c>
    </row>
    <row r="25" spans="1:6" ht="30">
      <c r="A25" s="56" t="s">
        <v>203</v>
      </c>
      <c r="B25" s="89" t="s">
        <v>136</v>
      </c>
      <c r="C25" s="89" t="s">
        <v>141</v>
      </c>
      <c r="D25" s="89" t="s">
        <v>228</v>
      </c>
      <c r="E25" s="89"/>
      <c r="F25" s="148">
        <f>SUM(F26:F28,)</f>
        <v>1118600.14</v>
      </c>
    </row>
    <row r="26" spans="1:6" ht="45">
      <c r="A26" s="56" t="s">
        <v>204</v>
      </c>
      <c r="B26" s="89" t="s">
        <v>136</v>
      </c>
      <c r="C26" s="89" t="s">
        <v>141</v>
      </c>
      <c r="D26" s="89" t="s">
        <v>228</v>
      </c>
      <c r="E26" s="89" t="s">
        <v>139</v>
      </c>
      <c r="F26" s="151">
        <v>987100</v>
      </c>
    </row>
    <row r="27" spans="1:6" ht="30">
      <c r="A27" s="56" t="s">
        <v>101</v>
      </c>
      <c r="B27" s="89" t="s">
        <v>136</v>
      </c>
      <c r="C27" s="89" t="s">
        <v>141</v>
      </c>
      <c r="D27" s="89" t="s">
        <v>228</v>
      </c>
      <c r="E27" s="89" t="s">
        <v>142</v>
      </c>
      <c r="F27" s="151">
        <v>131500</v>
      </c>
    </row>
    <row r="28" spans="1:6" ht="15">
      <c r="A28" s="56" t="s">
        <v>144</v>
      </c>
      <c r="B28" s="89" t="s">
        <v>136</v>
      </c>
      <c r="C28" s="89" t="s">
        <v>141</v>
      </c>
      <c r="D28" s="89" t="s">
        <v>228</v>
      </c>
      <c r="E28" s="89" t="s">
        <v>143</v>
      </c>
      <c r="F28" s="151">
        <v>0.14</v>
      </c>
    </row>
    <row r="29" spans="1:6" ht="42.75">
      <c r="A29" s="55" t="s">
        <v>145</v>
      </c>
      <c r="B29" s="90" t="s">
        <v>136</v>
      </c>
      <c r="C29" s="90" t="s">
        <v>146</v>
      </c>
      <c r="D29" s="90"/>
      <c r="E29" s="90"/>
      <c r="F29" s="147">
        <f>SUM(F30+F43+F55+F61+F49)</f>
        <v>22290086</v>
      </c>
    </row>
    <row r="30" spans="1:6" ht="42.75">
      <c r="A30" s="55" t="s">
        <v>194</v>
      </c>
      <c r="B30" s="90" t="s">
        <v>136</v>
      </c>
      <c r="C30" s="90" t="s">
        <v>146</v>
      </c>
      <c r="D30" s="91" t="s">
        <v>229</v>
      </c>
      <c r="E30" s="90"/>
      <c r="F30" s="147">
        <f>SUM(F31+F35)</f>
        <v>2959400</v>
      </c>
    </row>
    <row r="31" spans="1:6" ht="60">
      <c r="A31" s="58" t="s">
        <v>230</v>
      </c>
      <c r="B31" s="92" t="s">
        <v>136</v>
      </c>
      <c r="C31" s="89" t="s">
        <v>146</v>
      </c>
      <c r="D31" s="93" t="s">
        <v>231</v>
      </c>
      <c r="E31" s="89"/>
      <c r="F31" s="148">
        <f>SUM(F33)</f>
        <v>1776000</v>
      </c>
    </row>
    <row r="32" spans="1:6" ht="30">
      <c r="A32" s="58" t="s">
        <v>232</v>
      </c>
      <c r="B32" s="92" t="s">
        <v>136</v>
      </c>
      <c r="C32" s="89" t="s">
        <v>146</v>
      </c>
      <c r="D32" s="93" t="s">
        <v>233</v>
      </c>
      <c r="E32" s="89"/>
      <c r="F32" s="148">
        <f>SUM(F33)</f>
        <v>1776000</v>
      </c>
    </row>
    <row r="33" spans="1:6" ht="30">
      <c r="A33" s="56" t="s">
        <v>212</v>
      </c>
      <c r="B33" s="92" t="s">
        <v>136</v>
      </c>
      <c r="C33" s="89" t="s">
        <v>146</v>
      </c>
      <c r="D33" s="93" t="s">
        <v>234</v>
      </c>
      <c r="E33" s="89"/>
      <c r="F33" s="148">
        <f>SUM(F34:F34)</f>
        <v>1776000</v>
      </c>
    </row>
    <row r="34" spans="1:6" ht="45">
      <c r="A34" s="56" t="s">
        <v>204</v>
      </c>
      <c r="B34" s="92" t="s">
        <v>136</v>
      </c>
      <c r="C34" s="89" t="s">
        <v>146</v>
      </c>
      <c r="D34" s="93" t="s">
        <v>234</v>
      </c>
      <c r="E34" s="89" t="s">
        <v>139</v>
      </c>
      <c r="F34" s="148">
        <v>1776000</v>
      </c>
    </row>
    <row r="35" spans="1:6" ht="45">
      <c r="A35" s="56" t="s">
        <v>678</v>
      </c>
      <c r="B35" s="89" t="s">
        <v>136</v>
      </c>
      <c r="C35" s="89" t="s">
        <v>146</v>
      </c>
      <c r="D35" s="93" t="s">
        <v>235</v>
      </c>
      <c r="E35" s="89"/>
      <c r="F35" s="148">
        <f>SUM(F37+F40)</f>
        <v>1183400</v>
      </c>
    </row>
    <row r="36" spans="1:6" ht="30">
      <c r="A36" s="56" t="s">
        <v>236</v>
      </c>
      <c r="B36" s="89" t="s">
        <v>136</v>
      </c>
      <c r="C36" s="89" t="s">
        <v>146</v>
      </c>
      <c r="D36" s="93" t="s">
        <v>237</v>
      </c>
      <c r="E36" s="89"/>
      <c r="F36" s="148">
        <f>SUM(F37+F40)</f>
        <v>1183400</v>
      </c>
    </row>
    <row r="37" spans="1:6" ht="45">
      <c r="A37" s="56" t="s">
        <v>205</v>
      </c>
      <c r="B37" s="89" t="s">
        <v>136</v>
      </c>
      <c r="C37" s="89" t="s">
        <v>146</v>
      </c>
      <c r="D37" s="93" t="s">
        <v>238</v>
      </c>
      <c r="E37" s="89"/>
      <c r="F37" s="148">
        <f>SUM(F38:F39)</f>
        <v>887400</v>
      </c>
    </row>
    <row r="38" spans="1:6" ht="45">
      <c r="A38" s="56" t="s">
        <v>204</v>
      </c>
      <c r="B38" s="89" t="s">
        <v>136</v>
      </c>
      <c r="C38" s="89" t="s">
        <v>146</v>
      </c>
      <c r="D38" s="93" t="s">
        <v>239</v>
      </c>
      <c r="E38" s="89" t="s">
        <v>139</v>
      </c>
      <c r="F38" s="148">
        <v>817400</v>
      </c>
    </row>
    <row r="39" spans="1:6" ht="30">
      <c r="A39" s="56" t="s">
        <v>101</v>
      </c>
      <c r="B39" s="89" t="s">
        <v>136</v>
      </c>
      <c r="C39" s="89" t="s">
        <v>146</v>
      </c>
      <c r="D39" s="93" t="s">
        <v>239</v>
      </c>
      <c r="E39" s="89" t="s">
        <v>142</v>
      </c>
      <c r="F39" s="148">
        <v>70000</v>
      </c>
    </row>
    <row r="40" spans="1:6" ht="45">
      <c r="A40" s="56" t="s">
        <v>735</v>
      </c>
      <c r="B40" s="89" t="s">
        <v>136</v>
      </c>
      <c r="C40" s="89" t="s">
        <v>146</v>
      </c>
      <c r="D40" s="93" t="s">
        <v>240</v>
      </c>
      <c r="E40" s="89"/>
      <c r="F40" s="148">
        <f>SUM(F41:F42)</f>
        <v>296000</v>
      </c>
    </row>
    <row r="41" spans="1:6" ht="45">
      <c r="A41" s="56" t="s">
        <v>204</v>
      </c>
      <c r="B41" s="89" t="s">
        <v>136</v>
      </c>
      <c r="C41" s="89" t="s">
        <v>146</v>
      </c>
      <c r="D41" s="93" t="s">
        <v>240</v>
      </c>
      <c r="E41" s="89" t="s">
        <v>139</v>
      </c>
      <c r="F41" s="148">
        <v>278000</v>
      </c>
    </row>
    <row r="42" spans="1:6" ht="30">
      <c r="A42" s="56" t="s">
        <v>101</v>
      </c>
      <c r="B42" s="89" t="s">
        <v>136</v>
      </c>
      <c r="C42" s="89" t="s">
        <v>146</v>
      </c>
      <c r="D42" s="93" t="s">
        <v>240</v>
      </c>
      <c r="E42" s="89" t="s">
        <v>142</v>
      </c>
      <c r="F42" s="148">
        <v>18000</v>
      </c>
    </row>
    <row r="43" spans="1:6" ht="28.5">
      <c r="A43" s="18" t="s">
        <v>679</v>
      </c>
      <c r="B43" s="90" t="s">
        <v>136</v>
      </c>
      <c r="C43" s="90" t="s">
        <v>146</v>
      </c>
      <c r="D43" s="91" t="s">
        <v>241</v>
      </c>
      <c r="E43" s="90"/>
      <c r="F43" s="147">
        <f>SUM(F44)</f>
        <v>209123</v>
      </c>
    </row>
    <row r="44" spans="1:6" ht="67.5" customHeight="1">
      <c r="A44" s="58" t="s">
        <v>242</v>
      </c>
      <c r="B44" s="89" t="s">
        <v>136</v>
      </c>
      <c r="C44" s="89" t="s">
        <v>146</v>
      </c>
      <c r="D44" s="89" t="s">
        <v>243</v>
      </c>
      <c r="E44" s="89"/>
      <c r="F44" s="148">
        <f>SUM(F45)</f>
        <v>209123</v>
      </c>
    </row>
    <row r="45" spans="1:6" ht="60">
      <c r="A45" s="58" t="s">
        <v>244</v>
      </c>
      <c r="B45" s="89" t="s">
        <v>136</v>
      </c>
      <c r="C45" s="89" t="s">
        <v>146</v>
      </c>
      <c r="D45" s="89" t="s">
        <v>245</v>
      </c>
      <c r="E45" s="89"/>
      <c r="F45" s="148">
        <f>SUM(F46)</f>
        <v>209123</v>
      </c>
    </row>
    <row r="46" spans="1:6" ht="30">
      <c r="A46" s="15" t="s">
        <v>125</v>
      </c>
      <c r="B46" s="89" t="s">
        <v>136</v>
      </c>
      <c r="C46" s="89" t="s">
        <v>146</v>
      </c>
      <c r="D46" s="89" t="s">
        <v>246</v>
      </c>
      <c r="E46" s="89"/>
      <c r="F46" s="148">
        <f>SUM(F47:F48)</f>
        <v>209123</v>
      </c>
    </row>
    <row r="47" spans="1:6" ht="45">
      <c r="A47" s="56" t="s">
        <v>204</v>
      </c>
      <c r="B47" s="89" t="s">
        <v>136</v>
      </c>
      <c r="C47" s="89" t="s">
        <v>146</v>
      </c>
      <c r="D47" s="89" t="s">
        <v>247</v>
      </c>
      <c r="E47" s="89" t="s">
        <v>139</v>
      </c>
      <c r="F47" s="148">
        <v>179123</v>
      </c>
    </row>
    <row r="48" spans="1:6" ht="30">
      <c r="A48" s="56" t="s">
        <v>101</v>
      </c>
      <c r="B48" s="89" t="s">
        <v>136</v>
      </c>
      <c r="C48" s="89" t="s">
        <v>146</v>
      </c>
      <c r="D48" s="89" t="s">
        <v>247</v>
      </c>
      <c r="E48" s="89" t="s">
        <v>142</v>
      </c>
      <c r="F48" s="148">
        <v>30000</v>
      </c>
    </row>
    <row r="49" spans="1:6" ht="28.5">
      <c r="A49" s="55" t="s">
        <v>322</v>
      </c>
      <c r="B49" s="90" t="s">
        <v>136</v>
      </c>
      <c r="C49" s="90" t="s">
        <v>146</v>
      </c>
      <c r="D49" s="90" t="s">
        <v>306</v>
      </c>
      <c r="E49" s="90"/>
      <c r="F49" s="147">
        <f>SUM(F50)</f>
        <v>296000</v>
      </c>
    </row>
    <row r="50" spans="1:6" ht="30">
      <c r="A50" s="56" t="s">
        <v>317</v>
      </c>
      <c r="B50" s="89" t="s">
        <v>136</v>
      </c>
      <c r="C50" s="92" t="s">
        <v>146</v>
      </c>
      <c r="D50" s="93" t="s">
        <v>318</v>
      </c>
      <c r="E50" s="89"/>
      <c r="F50" s="148">
        <f>SUM(F51)</f>
        <v>296000</v>
      </c>
    </row>
    <row r="51" spans="1:6" ht="60">
      <c r="A51" s="56" t="s">
        <v>319</v>
      </c>
      <c r="B51" s="89" t="s">
        <v>136</v>
      </c>
      <c r="C51" s="92" t="s">
        <v>146</v>
      </c>
      <c r="D51" s="93" t="s">
        <v>320</v>
      </c>
      <c r="E51" s="89"/>
      <c r="F51" s="148">
        <f>SUM(F52)</f>
        <v>296000</v>
      </c>
    </row>
    <row r="52" spans="1:6" ht="30">
      <c r="A52" s="15" t="s">
        <v>170</v>
      </c>
      <c r="B52" s="89" t="s">
        <v>136</v>
      </c>
      <c r="C52" s="89" t="s">
        <v>146</v>
      </c>
      <c r="D52" s="93" t="s">
        <v>321</v>
      </c>
      <c r="E52" s="89"/>
      <c r="F52" s="148">
        <f>SUM(F53:F54)</f>
        <v>296000</v>
      </c>
    </row>
    <row r="53" spans="1:6" ht="45">
      <c r="A53" s="56" t="s">
        <v>204</v>
      </c>
      <c r="B53" s="89" t="s">
        <v>136</v>
      </c>
      <c r="C53" s="89" t="s">
        <v>146</v>
      </c>
      <c r="D53" s="93" t="s">
        <v>321</v>
      </c>
      <c r="E53" s="89" t="s">
        <v>139</v>
      </c>
      <c r="F53" s="148">
        <v>266000</v>
      </c>
    </row>
    <row r="54" spans="1:6" ht="30">
      <c r="A54" s="56" t="s">
        <v>101</v>
      </c>
      <c r="B54" s="89" t="s">
        <v>136</v>
      </c>
      <c r="C54" s="89" t="s">
        <v>146</v>
      </c>
      <c r="D54" s="93" t="s">
        <v>321</v>
      </c>
      <c r="E54" s="89" t="s">
        <v>142</v>
      </c>
      <c r="F54" s="148">
        <v>30000</v>
      </c>
    </row>
    <row r="55" spans="1:6" ht="15">
      <c r="A55" s="94" t="s">
        <v>100</v>
      </c>
      <c r="B55" s="90" t="s">
        <v>136</v>
      </c>
      <c r="C55" s="90" t="s">
        <v>146</v>
      </c>
      <c r="D55" s="90" t="s">
        <v>248</v>
      </c>
      <c r="E55" s="90"/>
      <c r="F55" s="147">
        <f>SUM(F56)</f>
        <v>18529563</v>
      </c>
    </row>
    <row r="56" spans="1:6" ht="30">
      <c r="A56" s="46" t="s">
        <v>680</v>
      </c>
      <c r="B56" s="89" t="s">
        <v>136</v>
      </c>
      <c r="C56" s="89" t="s">
        <v>146</v>
      </c>
      <c r="D56" s="89" t="s">
        <v>249</v>
      </c>
      <c r="E56" s="89"/>
      <c r="F56" s="148">
        <f>SUM(F57,)</f>
        <v>18529563</v>
      </c>
    </row>
    <row r="57" spans="1:6" ht="30">
      <c r="A57" s="56" t="s">
        <v>203</v>
      </c>
      <c r="B57" s="89" t="s">
        <v>136</v>
      </c>
      <c r="C57" s="89" t="s">
        <v>146</v>
      </c>
      <c r="D57" s="89" t="s">
        <v>250</v>
      </c>
      <c r="E57" s="89"/>
      <c r="F57" s="148">
        <f>SUM(F58:F60)</f>
        <v>18529563</v>
      </c>
    </row>
    <row r="58" spans="1:6" ht="45">
      <c r="A58" s="56" t="s">
        <v>204</v>
      </c>
      <c r="B58" s="89" t="s">
        <v>136</v>
      </c>
      <c r="C58" s="89" t="s">
        <v>146</v>
      </c>
      <c r="D58" s="89" t="s">
        <v>250</v>
      </c>
      <c r="E58" s="89" t="s">
        <v>139</v>
      </c>
      <c r="F58" s="151">
        <v>17843563</v>
      </c>
    </row>
    <row r="59" spans="1:6" ht="30">
      <c r="A59" s="56" t="s">
        <v>101</v>
      </c>
      <c r="B59" s="89" t="s">
        <v>136</v>
      </c>
      <c r="C59" s="89" t="s">
        <v>146</v>
      </c>
      <c r="D59" s="89" t="s">
        <v>250</v>
      </c>
      <c r="E59" s="89" t="s">
        <v>142</v>
      </c>
      <c r="F59" s="148">
        <v>649000</v>
      </c>
    </row>
    <row r="60" spans="1:6" ht="15">
      <c r="A60" s="56" t="s">
        <v>144</v>
      </c>
      <c r="B60" s="89" t="s">
        <v>136</v>
      </c>
      <c r="C60" s="89" t="s">
        <v>146</v>
      </c>
      <c r="D60" s="89" t="s">
        <v>250</v>
      </c>
      <c r="E60" s="89" t="s">
        <v>143</v>
      </c>
      <c r="F60" s="148">
        <v>37000</v>
      </c>
    </row>
    <row r="61" spans="1:6" ht="15">
      <c r="A61" s="55" t="s">
        <v>172</v>
      </c>
      <c r="B61" s="90" t="s">
        <v>136</v>
      </c>
      <c r="C61" s="90" t="s">
        <v>146</v>
      </c>
      <c r="D61" s="91" t="s">
        <v>251</v>
      </c>
      <c r="E61" s="90"/>
      <c r="F61" s="147">
        <f>SUM(F62)</f>
        <v>296000</v>
      </c>
    </row>
    <row r="62" spans="1:6" ht="15">
      <c r="A62" s="56" t="s">
        <v>173</v>
      </c>
      <c r="B62" s="89" t="s">
        <v>136</v>
      </c>
      <c r="C62" s="89" t="s">
        <v>146</v>
      </c>
      <c r="D62" s="93" t="s">
        <v>252</v>
      </c>
      <c r="E62" s="89"/>
      <c r="F62" s="148">
        <f>SUM(F63)</f>
        <v>296000</v>
      </c>
    </row>
    <row r="63" spans="1:6" ht="30">
      <c r="A63" s="58" t="s">
        <v>124</v>
      </c>
      <c r="B63" s="89" t="s">
        <v>136</v>
      </c>
      <c r="C63" s="89" t="s">
        <v>146</v>
      </c>
      <c r="D63" s="93" t="s">
        <v>253</v>
      </c>
      <c r="E63" s="89"/>
      <c r="F63" s="148">
        <f>SUM(F64)</f>
        <v>296000</v>
      </c>
    </row>
    <row r="64" spans="1:6" ht="45">
      <c r="A64" s="56" t="s">
        <v>204</v>
      </c>
      <c r="B64" s="89" t="s">
        <v>136</v>
      </c>
      <c r="C64" s="89" t="s">
        <v>146</v>
      </c>
      <c r="D64" s="93" t="s">
        <v>254</v>
      </c>
      <c r="E64" s="89" t="s">
        <v>139</v>
      </c>
      <c r="F64" s="148">
        <v>296000</v>
      </c>
    </row>
    <row r="65" spans="1:6" ht="15">
      <c r="A65" s="55" t="s">
        <v>881</v>
      </c>
      <c r="B65" s="90" t="s">
        <v>136</v>
      </c>
      <c r="C65" s="90" t="s">
        <v>218</v>
      </c>
      <c r="D65" s="91"/>
      <c r="E65" s="90"/>
      <c r="F65" s="147">
        <f>SUM(F66)</f>
        <v>4050</v>
      </c>
    </row>
    <row r="66" spans="1:6" ht="15">
      <c r="A66" s="56" t="s">
        <v>172</v>
      </c>
      <c r="B66" s="89" t="s">
        <v>136</v>
      </c>
      <c r="C66" s="89" t="s">
        <v>218</v>
      </c>
      <c r="D66" s="93" t="s">
        <v>251</v>
      </c>
      <c r="E66" s="89"/>
      <c r="F66" s="148">
        <f>SUM(F67)</f>
        <v>4050</v>
      </c>
    </row>
    <row r="67" spans="1:6" ht="15">
      <c r="A67" s="56" t="s">
        <v>173</v>
      </c>
      <c r="B67" s="89" t="s">
        <v>136</v>
      </c>
      <c r="C67" s="89" t="s">
        <v>218</v>
      </c>
      <c r="D67" s="93" t="s">
        <v>276</v>
      </c>
      <c r="E67" s="89"/>
      <c r="F67" s="148">
        <f>SUM(F68)</f>
        <v>4050</v>
      </c>
    </row>
    <row r="68" spans="1:6" ht="45">
      <c r="A68" s="56" t="s">
        <v>882</v>
      </c>
      <c r="B68" s="89" t="s">
        <v>136</v>
      </c>
      <c r="C68" s="89" t="s">
        <v>218</v>
      </c>
      <c r="D68" s="93" t="s">
        <v>880</v>
      </c>
      <c r="E68" s="89"/>
      <c r="F68" s="148">
        <f>SUM(F69)</f>
        <v>4050</v>
      </c>
    </row>
    <row r="69" spans="1:6" ht="30">
      <c r="A69" s="56" t="s">
        <v>101</v>
      </c>
      <c r="B69" s="89" t="s">
        <v>136</v>
      </c>
      <c r="C69" s="89" t="s">
        <v>218</v>
      </c>
      <c r="D69" s="93" t="s">
        <v>880</v>
      </c>
      <c r="E69" s="89" t="s">
        <v>142</v>
      </c>
      <c r="F69" s="148">
        <v>4050</v>
      </c>
    </row>
    <row r="70" spans="1:6" ht="28.5">
      <c r="A70" s="55" t="s">
        <v>200</v>
      </c>
      <c r="B70" s="90" t="s">
        <v>136</v>
      </c>
      <c r="C70" s="90" t="s">
        <v>199</v>
      </c>
      <c r="D70" s="90"/>
      <c r="E70" s="90"/>
      <c r="F70" s="147">
        <f>SUM(F71)</f>
        <v>735524</v>
      </c>
    </row>
    <row r="71" spans="1:6" ht="30">
      <c r="A71" s="15" t="s">
        <v>175</v>
      </c>
      <c r="B71" s="89" t="s">
        <v>136</v>
      </c>
      <c r="C71" s="89" t="s">
        <v>199</v>
      </c>
      <c r="D71" s="89" t="s">
        <v>255</v>
      </c>
      <c r="E71" s="89"/>
      <c r="F71" s="148">
        <f>SUM(F72)</f>
        <v>735524</v>
      </c>
    </row>
    <row r="72" spans="1:6" ht="15">
      <c r="A72" s="15" t="s">
        <v>176</v>
      </c>
      <c r="B72" s="89" t="s">
        <v>136</v>
      </c>
      <c r="C72" s="89" t="s">
        <v>199</v>
      </c>
      <c r="D72" s="89" t="s">
        <v>256</v>
      </c>
      <c r="E72" s="89"/>
      <c r="F72" s="148">
        <f>SUM(F73)</f>
        <v>735524</v>
      </c>
    </row>
    <row r="73" spans="1:6" ht="28.5" customHeight="1">
      <c r="A73" s="56" t="s">
        <v>203</v>
      </c>
      <c r="B73" s="89" t="s">
        <v>136</v>
      </c>
      <c r="C73" s="89" t="s">
        <v>199</v>
      </c>
      <c r="D73" s="89" t="s">
        <v>257</v>
      </c>
      <c r="E73" s="89"/>
      <c r="F73" s="148">
        <f>SUM(F74+F75)</f>
        <v>735524</v>
      </c>
    </row>
    <row r="74" spans="1:6" ht="45">
      <c r="A74" s="56" t="s">
        <v>204</v>
      </c>
      <c r="B74" s="89" t="s">
        <v>177</v>
      </c>
      <c r="C74" s="89" t="s">
        <v>178</v>
      </c>
      <c r="D74" s="89" t="s">
        <v>257</v>
      </c>
      <c r="E74" s="89" t="s">
        <v>139</v>
      </c>
      <c r="F74" s="151">
        <v>692624</v>
      </c>
    </row>
    <row r="75" spans="1:6" ht="30">
      <c r="A75" s="56" t="s">
        <v>101</v>
      </c>
      <c r="B75" s="89" t="s">
        <v>136</v>
      </c>
      <c r="C75" s="89" t="s">
        <v>199</v>
      </c>
      <c r="D75" s="89" t="s">
        <v>257</v>
      </c>
      <c r="E75" s="89" t="s">
        <v>142</v>
      </c>
      <c r="F75" s="151">
        <v>42900</v>
      </c>
    </row>
    <row r="76" spans="1:6" ht="15">
      <c r="A76" s="55" t="s">
        <v>207</v>
      </c>
      <c r="B76" s="90" t="s">
        <v>136</v>
      </c>
      <c r="C76" s="95">
        <v>11</v>
      </c>
      <c r="D76" s="91"/>
      <c r="E76" s="89"/>
      <c r="F76" s="147">
        <f>SUM(F77)</f>
        <v>500000</v>
      </c>
    </row>
    <row r="77" spans="1:6" ht="15">
      <c r="A77" s="56" t="s">
        <v>206</v>
      </c>
      <c r="B77" s="89" t="s">
        <v>136</v>
      </c>
      <c r="C77" s="96">
        <v>11</v>
      </c>
      <c r="D77" s="93" t="s">
        <v>258</v>
      </c>
      <c r="E77" s="89"/>
      <c r="F77" s="148">
        <f>SUM(F78)</f>
        <v>500000</v>
      </c>
    </row>
    <row r="78" spans="1:6" ht="15">
      <c r="A78" s="56" t="s">
        <v>207</v>
      </c>
      <c r="B78" s="89" t="s">
        <v>136</v>
      </c>
      <c r="C78" s="96">
        <v>11</v>
      </c>
      <c r="D78" s="93" t="s">
        <v>259</v>
      </c>
      <c r="E78" s="89"/>
      <c r="F78" s="148">
        <f>SUM(F79)</f>
        <v>500000</v>
      </c>
    </row>
    <row r="79" spans="1:6" ht="15">
      <c r="A79" s="56" t="s">
        <v>121</v>
      </c>
      <c r="B79" s="89" t="s">
        <v>136</v>
      </c>
      <c r="C79" s="96">
        <v>11</v>
      </c>
      <c r="D79" s="93" t="s">
        <v>260</v>
      </c>
      <c r="E79" s="89"/>
      <c r="F79" s="148">
        <f>SUM(F80)</f>
        <v>500000</v>
      </c>
    </row>
    <row r="80" spans="1:6" ht="15">
      <c r="A80" s="56" t="s">
        <v>144</v>
      </c>
      <c r="B80" s="89" t="s">
        <v>136</v>
      </c>
      <c r="C80" s="96">
        <v>11</v>
      </c>
      <c r="D80" s="93" t="s">
        <v>260</v>
      </c>
      <c r="E80" s="89" t="s">
        <v>143</v>
      </c>
      <c r="F80" s="148">
        <v>500000</v>
      </c>
    </row>
    <row r="81" spans="1:6" ht="15">
      <c r="A81" s="55" t="s">
        <v>148</v>
      </c>
      <c r="B81" s="90" t="s">
        <v>136</v>
      </c>
      <c r="C81" s="95">
        <v>13</v>
      </c>
      <c r="D81" s="91"/>
      <c r="E81" s="89"/>
      <c r="F81" s="147">
        <f>SUM(F82+F90+F141+F153+F127+F114+F101+F106+F132+F149)</f>
        <v>46578277.989999995</v>
      </c>
    </row>
    <row r="82" spans="1:6" ht="42.75">
      <c r="A82" s="18" t="s">
        <v>174</v>
      </c>
      <c r="B82" s="90" t="s">
        <v>136</v>
      </c>
      <c r="C82" s="95">
        <v>13</v>
      </c>
      <c r="D82" s="91" t="s">
        <v>229</v>
      </c>
      <c r="E82" s="90"/>
      <c r="F82" s="147">
        <f>SUM(F83)</f>
        <v>174300</v>
      </c>
    </row>
    <row r="83" spans="1:6" ht="60">
      <c r="A83" s="58" t="s">
        <v>230</v>
      </c>
      <c r="B83" s="89" t="s">
        <v>136</v>
      </c>
      <c r="C83" s="96">
        <v>13</v>
      </c>
      <c r="D83" s="93" t="s">
        <v>231</v>
      </c>
      <c r="E83" s="89"/>
      <c r="F83" s="148">
        <f>SUM(F85+F87)</f>
        <v>174300</v>
      </c>
    </row>
    <row r="84" spans="1:6" ht="45">
      <c r="A84" s="58" t="s">
        <v>261</v>
      </c>
      <c r="B84" s="89" t="s">
        <v>136</v>
      </c>
      <c r="C84" s="96">
        <v>13</v>
      </c>
      <c r="D84" s="93" t="s">
        <v>64</v>
      </c>
      <c r="E84" s="89"/>
      <c r="F84" s="148">
        <f>SUM(F85)</f>
        <v>124300</v>
      </c>
    </row>
    <row r="85" spans="1:6" ht="30">
      <c r="A85" s="56" t="s">
        <v>208</v>
      </c>
      <c r="B85" s="89" t="s">
        <v>136</v>
      </c>
      <c r="C85" s="96">
        <v>13</v>
      </c>
      <c r="D85" s="93" t="s">
        <v>63</v>
      </c>
      <c r="E85" s="89"/>
      <c r="F85" s="148">
        <f>SUM(F86)</f>
        <v>124300</v>
      </c>
    </row>
    <row r="86" spans="1:6" ht="30">
      <c r="A86" s="56" t="s">
        <v>736</v>
      </c>
      <c r="B86" s="89" t="s">
        <v>136</v>
      </c>
      <c r="C86" s="96">
        <v>13</v>
      </c>
      <c r="D86" s="93" t="s">
        <v>63</v>
      </c>
      <c r="E86" s="89" t="s">
        <v>214</v>
      </c>
      <c r="F86" s="148">
        <v>124300</v>
      </c>
    </row>
    <row r="87" spans="1:6" ht="45">
      <c r="A87" s="56" t="s">
        <v>34</v>
      </c>
      <c r="B87" s="89" t="s">
        <v>136</v>
      </c>
      <c r="C87" s="96">
        <v>13</v>
      </c>
      <c r="D87" s="93" t="s">
        <v>35</v>
      </c>
      <c r="E87" s="89"/>
      <c r="F87" s="148">
        <f>SUM(F89)</f>
        <v>50000</v>
      </c>
    </row>
    <row r="88" spans="1:6" ht="15">
      <c r="A88" s="56" t="s">
        <v>120</v>
      </c>
      <c r="B88" s="89" t="s">
        <v>136</v>
      </c>
      <c r="C88" s="96">
        <v>13</v>
      </c>
      <c r="D88" s="93" t="s">
        <v>49</v>
      </c>
      <c r="E88" s="89"/>
      <c r="F88" s="148">
        <f>SUM(F89)</f>
        <v>50000</v>
      </c>
    </row>
    <row r="89" spans="1:6" ht="15">
      <c r="A89" s="56" t="s">
        <v>164</v>
      </c>
      <c r="B89" s="89" t="s">
        <v>136</v>
      </c>
      <c r="C89" s="96">
        <v>13</v>
      </c>
      <c r="D89" s="93" t="s">
        <v>49</v>
      </c>
      <c r="E89" s="89" t="s">
        <v>163</v>
      </c>
      <c r="F89" s="148">
        <v>50000</v>
      </c>
    </row>
    <row r="90" spans="1:6" ht="28.5">
      <c r="A90" s="18" t="s">
        <v>263</v>
      </c>
      <c r="B90" s="90" t="s">
        <v>136</v>
      </c>
      <c r="C90" s="95">
        <v>13</v>
      </c>
      <c r="D90" s="91" t="s">
        <v>264</v>
      </c>
      <c r="E90" s="90"/>
      <c r="F90" s="147">
        <f>SUM(F91)</f>
        <v>3250798</v>
      </c>
    </row>
    <row r="91" spans="1:6" ht="45">
      <c r="A91" s="58" t="s">
        <v>265</v>
      </c>
      <c r="B91" s="89" t="s">
        <v>136</v>
      </c>
      <c r="C91" s="96">
        <v>13</v>
      </c>
      <c r="D91" s="93" t="s">
        <v>266</v>
      </c>
      <c r="E91" s="89"/>
      <c r="F91" s="148">
        <f>SUM(F92+F95)</f>
        <v>3250798</v>
      </c>
    </row>
    <row r="92" spans="1:6" ht="30">
      <c r="A92" s="58" t="s">
        <v>267</v>
      </c>
      <c r="B92" s="89" t="s">
        <v>136</v>
      </c>
      <c r="C92" s="96">
        <v>13</v>
      </c>
      <c r="D92" s="93" t="s">
        <v>268</v>
      </c>
      <c r="E92" s="89"/>
      <c r="F92" s="148">
        <f>SUM(F94)</f>
        <v>50000</v>
      </c>
    </row>
    <row r="93" spans="1:6" ht="15">
      <c r="A93" s="58" t="s">
        <v>269</v>
      </c>
      <c r="B93" s="89" t="s">
        <v>136</v>
      </c>
      <c r="C93" s="96">
        <v>13</v>
      </c>
      <c r="D93" s="93" t="s">
        <v>270</v>
      </c>
      <c r="E93" s="89"/>
      <c r="F93" s="148">
        <f>SUM(F94)</f>
        <v>50000</v>
      </c>
    </row>
    <row r="94" spans="1:6" ht="30">
      <c r="A94" s="56" t="s">
        <v>101</v>
      </c>
      <c r="B94" s="89" t="s">
        <v>136</v>
      </c>
      <c r="C94" s="96">
        <v>13</v>
      </c>
      <c r="D94" s="93" t="s">
        <v>270</v>
      </c>
      <c r="E94" s="89" t="s">
        <v>142</v>
      </c>
      <c r="F94" s="148">
        <v>50000</v>
      </c>
    </row>
    <row r="95" spans="1:6" ht="45">
      <c r="A95" s="56" t="s">
        <v>763</v>
      </c>
      <c r="B95" s="89" t="s">
        <v>136</v>
      </c>
      <c r="C95" s="96">
        <v>13</v>
      </c>
      <c r="D95" s="93" t="s">
        <v>764</v>
      </c>
      <c r="E95" s="89"/>
      <c r="F95" s="148">
        <f>SUM(F96)+F98</f>
        <v>3200798</v>
      </c>
    </row>
    <row r="96" spans="1:6" ht="15">
      <c r="A96" s="56" t="s">
        <v>269</v>
      </c>
      <c r="B96" s="89" t="s">
        <v>136</v>
      </c>
      <c r="C96" s="96">
        <v>13</v>
      </c>
      <c r="D96" s="93" t="s">
        <v>762</v>
      </c>
      <c r="E96" s="89"/>
      <c r="F96" s="148">
        <f>SUM(F97)</f>
        <v>1605000</v>
      </c>
    </row>
    <row r="97" spans="1:6" ht="30">
      <c r="A97" s="56" t="s">
        <v>101</v>
      </c>
      <c r="B97" s="89" t="s">
        <v>136</v>
      </c>
      <c r="C97" s="96">
        <v>13</v>
      </c>
      <c r="D97" s="93" t="s">
        <v>762</v>
      </c>
      <c r="E97" s="89" t="s">
        <v>142</v>
      </c>
      <c r="F97" s="148">
        <v>1605000</v>
      </c>
    </row>
    <row r="98" spans="1:6" ht="30">
      <c r="A98" s="15" t="s">
        <v>806</v>
      </c>
      <c r="B98" s="89" t="s">
        <v>136</v>
      </c>
      <c r="C98" s="96">
        <v>13</v>
      </c>
      <c r="D98" s="93" t="s">
        <v>772</v>
      </c>
      <c r="E98" s="89"/>
      <c r="F98" s="148">
        <f>SUM(F99:F100)</f>
        <v>1595798</v>
      </c>
    </row>
    <row r="99" spans="1:6" ht="45">
      <c r="A99" s="56" t="s">
        <v>204</v>
      </c>
      <c r="B99" s="89" t="s">
        <v>136</v>
      </c>
      <c r="C99" s="96">
        <v>13</v>
      </c>
      <c r="D99" s="93" t="s">
        <v>772</v>
      </c>
      <c r="E99" s="89" t="s">
        <v>139</v>
      </c>
      <c r="F99" s="148">
        <v>885300.69</v>
      </c>
    </row>
    <row r="100" spans="1:6" ht="30">
      <c r="A100" s="56" t="s">
        <v>101</v>
      </c>
      <c r="B100" s="89" t="s">
        <v>136</v>
      </c>
      <c r="C100" s="96">
        <v>13</v>
      </c>
      <c r="D100" s="93" t="s">
        <v>772</v>
      </c>
      <c r="E100" s="89" t="s">
        <v>142</v>
      </c>
      <c r="F100" s="148">
        <v>710497.31</v>
      </c>
    </row>
    <row r="101" spans="1:6" ht="28.5">
      <c r="A101" s="18" t="s">
        <v>679</v>
      </c>
      <c r="B101" s="90" t="s">
        <v>136</v>
      </c>
      <c r="C101" s="90" t="s">
        <v>624</v>
      </c>
      <c r="D101" s="91" t="s">
        <v>241</v>
      </c>
      <c r="E101" s="89"/>
      <c r="F101" s="148">
        <f>SUM(F102)</f>
        <v>150000</v>
      </c>
    </row>
    <row r="102" spans="1:6" ht="60">
      <c r="A102" s="58" t="s">
        <v>242</v>
      </c>
      <c r="B102" s="89" t="s">
        <v>136</v>
      </c>
      <c r="C102" s="89" t="s">
        <v>624</v>
      </c>
      <c r="D102" s="89" t="s">
        <v>243</v>
      </c>
      <c r="E102" s="89"/>
      <c r="F102" s="148">
        <f>SUM(F103)</f>
        <v>150000</v>
      </c>
    </row>
    <row r="103" spans="1:6" ht="60">
      <c r="A103" s="58" t="s">
        <v>244</v>
      </c>
      <c r="B103" s="89" t="s">
        <v>136</v>
      </c>
      <c r="C103" s="89" t="s">
        <v>624</v>
      </c>
      <c r="D103" s="89" t="s">
        <v>245</v>
      </c>
      <c r="E103" s="89"/>
      <c r="F103" s="148">
        <f>SUM(F104)</f>
        <v>150000</v>
      </c>
    </row>
    <row r="104" spans="1:6" ht="30">
      <c r="A104" s="56" t="s">
        <v>69</v>
      </c>
      <c r="B104" s="89" t="s">
        <v>136</v>
      </c>
      <c r="C104" s="89" t="s">
        <v>624</v>
      </c>
      <c r="D104" s="89" t="s">
        <v>68</v>
      </c>
      <c r="E104" s="89"/>
      <c r="F104" s="148">
        <f>SUM(F105)</f>
        <v>150000</v>
      </c>
    </row>
    <row r="105" spans="1:6" ht="30">
      <c r="A105" s="56" t="s">
        <v>101</v>
      </c>
      <c r="B105" s="89" t="s">
        <v>136</v>
      </c>
      <c r="C105" s="89" t="s">
        <v>624</v>
      </c>
      <c r="D105" s="89" t="s">
        <v>68</v>
      </c>
      <c r="E105" s="89" t="s">
        <v>142</v>
      </c>
      <c r="F105" s="148">
        <v>150000</v>
      </c>
    </row>
    <row r="106" spans="1:6" ht="42.75">
      <c r="A106" s="55" t="s">
        <v>690</v>
      </c>
      <c r="B106" s="90" t="s">
        <v>136</v>
      </c>
      <c r="C106" s="90" t="s">
        <v>624</v>
      </c>
      <c r="D106" s="90" t="s">
        <v>286</v>
      </c>
      <c r="E106" s="90"/>
      <c r="F106" s="148">
        <f>SUM(F107)</f>
        <v>157500</v>
      </c>
    </row>
    <row r="107" spans="1:6" ht="45">
      <c r="A107" s="56" t="s">
        <v>691</v>
      </c>
      <c r="B107" s="89" t="s">
        <v>136</v>
      </c>
      <c r="C107" s="89" t="s">
        <v>624</v>
      </c>
      <c r="D107" s="89" t="s">
        <v>692</v>
      </c>
      <c r="E107" s="89"/>
      <c r="F107" s="148">
        <f>SUM(F108+F111)</f>
        <v>157500</v>
      </c>
    </row>
    <row r="108" spans="1:6" ht="30">
      <c r="A108" s="56" t="s">
        <v>798</v>
      </c>
      <c r="B108" s="89" t="s">
        <v>136</v>
      </c>
      <c r="C108" s="89" t="s">
        <v>624</v>
      </c>
      <c r="D108" s="89" t="s">
        <v>694</v>
      </c>
      <c r="E108" s="89"/>
      <c r="F108" s="148">
        <f>SUM(F109)</f>
        <v>49500</v>
      </c>
    </row>
    <row r="109" spans="1:6" ht="30">
      <c r="A109" s="56" t="s">
        <v>695</v>
      </c>
      <c r="B109" s="89" t="s">
        <v>136</v>
      </c>
      <c r="C109" s="89" t="s">
        <v>624</v>
      </c>
      <c r="D109" s="89" t="s">
        <v>696</v>
      </c>
      <c r="E109" s="89"/>
      <c r="F109" s="148">
        <f>SUM(F110)</f>
        <v>49500</v>
      </c>
    </row>
    <row r="110" spans="1:6" ht="30">
      <c r="A110" s="56" t="s">
        <v>101</v>
      </c>
      <c r="B110" s="89" t="s">
        <v>136</v>
      </c>
      <c r="C110" s="89" t="s">
        <v>624</v>
      </c>
      <c r="D110" s="89" t="s">
        <v>696</v>
      </c>
      <c r="E110" s="89" t="s">
        <v>142</v>
      </c>
      <c r="F110" s="148">
        <v>49500</v>
      </c>
    </row>
    <row r="111" spans="1:6" ht="30">
      <c r="A111" s="56" t="s">
        <v>697</v>
      </c>
      <c r="B111" s="89" t="s">
        <v>136</v>
      </c>
      <c r="C111" s="89" t="s">
        <v>624</v>
      </c>
      <c r="D111" s="89" t="s">
        <v>698</v>
      </c>
      <c r="E111" s="89"/>
      <c r="F111" s="148">
        <f>SUM(F112)</f>
        <v>108000</v>
      </c>
    </row>
    <row r="112" spans="1:6" ht="30">
      <c r="A112" s="56" t="s">
        <v>695</v>
      </c>
      <c r="B112" s="89" t="s">
        <v>136</v>
      </c>
      <c r="C112" s="89" t="s">
        <v>624</v>
      </c>
      <c r="D112" s="89" t="s">
        <v>699</v>
      </c>
      <c r="E112" s="89"/>
      <c r="F112" s="148">
        <f>SUM(F113)</f>
        <v>108000</v>
      </c>
    </row>
    <row r="113" spans="1:6" ht="30">
      <c r="A113" s="56" t="s">
        <v>101</v>
      </c>
      <c r="B113" s="89" t="s">
        <v>136</v>
      </c>
      <c r="C113" s="89" t="s">
        <v>624</v>
      </c>
      <c r="D113" s="89" t="s">
        <v>699</v>
      </c>
      <c r="E113" s="89" t="s">
        <v>142</v>
      </c>
      <c r="F113" s="148">
        <v>108000</v>
      </c>
    </row>
    <row r="114" spans="1:6" ht="33" customHeight="1">
      <c r="A114" s="60" t="s">
        <v>102</v>
      </c>
      <c r="B114" s="90" t="s">
        <v>136</v>
      </c>
      <c r="C114" s="95">
        <v>13</v>
      </c>
      <c r="D114" s="91" t="s">
        <v>103</v>
      </c>
      <c r="E114" s="90"/>
      <c r="F114" s="147">
        <f>SUM(F115+F120+F123)</f>
        <v>100000</v>
      </c>
    </row>
    <row r="115" spans="1:6" ht="45">
      <c r="A115" s="58" t="s">
        <v>670</v>
      </c>
      <c r="B115" s="89" t="s">
        <v>136</v>
      </c>
      <c r="C115" s="96">
        <v>13</v>
      </c>
      <c r="D115" s="93" t="s">
        <v>107</v>
      </c>
      <c r="E115" s="89"/>
      <c r="F115" s="148">
        <f>SUM(F116)</f>
        <v>1500</v>
      </c>
    </row>
    <row r="116" spans="1:6" ht="45">
      <c r="A116" s="58" t="s">
        <v>408</v>
      </c>
      <c r="B116" s="89" t="s">
        <v>136</v>
      </c>
      <c r="C116" s="96">
        <v>13</v>
      </c>
      <c r="D116" s="93" t="s">
        <v>108</v>
      </c>
      <c r="E116" s="89"/>
      <c r="F116" s="148">
        <f>SUM(F117)</f>
        <v>1500</v>
      </c>
    </row>
    <row r="117" spans="1:6" ht="30">
      <c r="A117" s="58" t="s">
        <v>737</v>
      </c>
      <c r="B117" s="89" t="s">
        <v>136</v>
      </c>
      <c r="C117" s="96">
        <v>13</v>
      </c>
      <c r="D117" s="93" t="s">
        <v>109</v>
      </c>
      <c r="E117" s="89"/>
      <c r="F117" s="148">
        <f>SUM(F118)</f>
        <v>1500</v>
      </c>
    </row>
    <row r="118" spans="1:6" ht="30">
      <c r="A118" s="56" t="s">
        <v>101</v>
      </c>
      <c r="B118" s="89" t="s">
        <v>136</v>
      </c>
      <c r="C118" s="96">
        <v>13</v>
      </c>
      <c r="D118" s="93" t="s">
        <v>109</v>
      </c>
      <c r="E118" s="89" t="s">
        <v>142</v>
      </c>
      <c r="F118" s="148">
        <v>1500</v>
      </c>
    </row>
    <row r="119" spans="1:6" ht="50.25" customHeight="1">
      <c r="A119" s="173" t="s">
        <v>410</v>
      </c>
      <c r="B119" s="89" t="s">
        <v>136</v>
      </c>
      <c r="C119" s="96">
        <v>13</v>
      </c>
      <c r="D119" s="93" t="s">
        <v>105</v>
      </c>
      <c r="E119" s="89"/>
      <c r="F119" s="148">
        <f>SUM(F120)</f>
        <v>93500</v>
      </c>
    </row>
    <row r="120" spans="1:6" ht="38.25" customHeight="1">
      <c r="A120" s="174" t="s">
        <v>409</v>
      </c>
      <c r="B120" s="89" t="s">
        <v>136</v>
      </c>
      <c r="C120" s="96">
        <v>13</v>
      </c>
      <c r="D120" s="93" t="s">
        <v>117</v>
      </c>
      <c r="E120" s="89"/>
      <c r="F120" s="148">
        <f>SUM(F121)</f>
        <v>93500</v>
      </c>
    </row>
    <row r="121" spans="1:6" ht="30">
      <c r="A121" s="58" t="s">
        <v>111</v>
      </c>
      <c r="B121" s="89" t="s">
        <v>136</v>
      </c>
      <c r="C121" s="96">
        <v>13</v>
      </c>
      <c r="D121" s="93" t="s">
        <v>106</v>
      </c>
      <c r="E121" s="89"/>
      <c r="F121" s="148">
        <f>SUM(F122)</f>
        <v>93500</v>
      </c>
    </row>
    <row r="122" spans="1:6" ht="30">
      <c r="A122" s="56" t="s">
        <v>101</v>
      </c>
      <c r="B122" s="89" t="s">
        <v>136</v>
      </c>
      <c r="C122" s="96">
        <v>13</v>
      </c>
      <c r="D122" s="93" t="s">
        <v>106</v>
      </c>
      <c r="E122" s="89" t="s">
        <v>142</v>
      </c>
      <c r="F122" s="148">
        <v>93500</v>
      </c>
    </row>
    <row r="123" spans="1:6" ht="45">
      <c r="A123" s="58" t="s">
        <v>671</v>
      </c>
      <c r="B123" s="89" t="s">
        <v>136</v>
      </c>
      <c r="C123" s="96">
        <v>13</v>
      </c>
      <c r="D123" s="93" t="s">
        <v>112</v>
      </c>
      <c r="E123" s="89"/>
      <c r="F123" s="148">
        <f>SUM(F124)</f>
        <v>5000</v>
      </c>
    </row>
    <row r="124" spans="1:6" ht="30">
      <c r="A124" s="15" t="s">
        <v>116</v>
      </c>
      <c r="B124" s="89" t="s">
        <v>136</v>
      </c>
      <c r="C124" s="96">
        <v>13</v>
      </c>
      <c r="D124" s="93" t="s">
        <v>113</v>
      </c>
      <c r="E124" s="89"/>
      <c r="F124" s="148">
        <f>SUM(F125)</f>
        <v>5000</v>
      </c>
    </row>
    <row r="125" spans="1:6" ht="15">
      <c r="A125" s="58" t="s">
        <v>115</v>
      </c>
      <c r="B125" s="89" t="s">
        <v>136</v>
      </c>
      <c r="C125" s="96">
        <v>13</v>
      </c>
      <c r="D125" s="93" t="s">
        <v>114</v>
      </c>
      <c r="E125" s="89"/>
      <c r="F125" s="148">
        <f>SUM(F126)</f>
        <v>5000</v>
      </c>
    </row>
    <row r="126" spans="1:6" ht="30">
      <c r="A126" s="56" t="s">
        <v>101</v>
      </c>
      <c r="B126" s="89" t="s">
        <v>136</v>
      </c>
      <c r="C126" s="96">
        <v>13</v>
      </c>
      <c r="D126" s="93" t="s">
        <v>114</v>
      </c>
      <c r="E126" s="89" t="s">
        <v>142</v>
      </c>
      <c r="F126" s="148">
        <v>5000</v>
      </c>
    </row>
    <row r="127" spans="1:6" ht="28.5">
      <c r="A127" s="55" t="s">
        <v>636</v>
      </c>
      <c r="B127" s="90" t="s">
        <v>136</v>
      </c>
      <c r="C127" s="95">
        <v>13</v>
      </c>
      <c r="D127" s="91" t="s">
        <v>306</v>
      </c>
      <c r="E127" s="90"/>
      <c r="F127" s="147">
        <f>SUM(F128)</f>
        <v>150000</v>
      </c>
    </row>
    <row r="128" spans="1:6" ht="45">
      <c r="A128" s="58" t="s">
        <v>635</v>
      </c>
      <c r="B128" s="89" t="s">
        <v>177</v>
      </c>
      <c r="C128" s="96">
        <v>13</v>
      </c>
      <c r="D128" s="93" t="s">
        <v>633</v>
      </c>
      <c r="E128" s="89"/>
      <c r="F128" s="148">
        <f>SUM(F130)</f>
        <v>150000</v>
      </c>
    </row>
    <row r="129" spans="1:6" ht="21.75" customHeight="1">
      <c r="A129" s="58" t="s">
        <v>271</v>
      </c>
      <c r="B129" s="89" t="s">
        <v>136</v>
      </c>
      <c r="C129" s="96">
        <v>13</v>
      </c>
      <c r="D129" s="93" t="s">
        <v>634</v>
      </c>
      <c r="E129" s="89"/>
      <c r="F129" s="148">
        <f>SUM(F130)</f>
        <v>150000</v>
      </c>
    </row>
    <row r="130" spans="1:6" ht="15">
      <c r="A130" s="15" t="s">
        <v>171</v>
      </c>
      <c r="B130" s="89" t="s">
        <v>136</v>
      </c>
      <c r="C130" s="96">
        <v>13</v>
      </c>
      <c r="D130" s="93" t="s">
        <v>685</v>
      </c>
      <c r="E130" s="89"/>
      <c r="F130" s="148">
        <f>SUM(F131)</f>
        <v>150000</v>
      </c>
    </row>
    <row r="131" spans="1:6" ht="45">
      <c r="A131" s="56" t="s">
        <v>204</v>
      </c>
      <c r="B131" s="89" t="s">
        <v>136</v>
      </c>
      <c r="C131" s="96">
        <v>13</v>
      </c>
      <c r="D131" s="93" t="s">
        <v>685</v>
      </c>
      <c r="E131" s="89" t="s">
        <v>139</v>
      </c>
      <c r="F131" s="148">
        <v>150000</v>
      </c>
    </row>
    <row r="132" spans="1:6" ht="28.5">
      <c r="A132" s="55" t="s">
        <v>712</v>
      </c>
      <c r="B132" s="90" t="s">
        <v>136</v>
      </c>
      <c r="C132" s="95">
        <v>13</v>
      </c>
      <c r="D132" s="91" t="s">
        <v>713</v>
      </c>
      <c r="E132" s="90"/>
      <c r="F132" s="147">
        <f>SUM(F133+F137)</f>
        <v>696840</v>
      </c>
    </row>
    <row r="133" spans="1:6" ht="36" customHeight="1">
      <c r="A133" s="56" t="s">
        <v>727</v>
      </c>
      <c r="B133" s="89" t="s">
        <v>136</v>
      </c>
      <c r="C133" s="96">
        <v>13</v>
      </c>
      <c r="D133" s="93" t="s">
        <v>714</v>
      </c>
      <c r="E133" s="89"/>
      <c r="F133" s="148">
        <f>SUM(F134)</f>
        <v>606700</v>
      </c>
    </row>
    <row r="134" spans="1:6" ht="30">
      <c r="A134" s="56" t="s">
        <v>738</v>
      </c>
      <c r="B134" s="89" t="s">
        <v>136</v>
      </c>
      <c r="C134" s="96">
        <v>13</v>
      </c>
      <c r="D134" s="93" t="s">
        <v>716</v>
      </c>
      <c r="E134" s="89"/>
      <c r="F134" s="148">
        <f>SUM(F135)</f>
        <v>606700</v>
      </c>
    </row>
    <row r="135" spans="1:6" ht="15">
      <c r="A135" s="56" t="s">
        <v>120</v>
      </c>
      <c r="B135" s="89" t="s">
        <v>136</v>
      </c>
      <c r="C135" s="96">
        <v>13</v>
      </c>
      <c r="D135" s="93" t="s">
        <v>717</v>
      </c>
      <c r="E135" s="89"/>
      <c r="F135" s="148">
        <f>SUM(F136)</f>
        <v>606700</v>
      </c>
    </row>
    <row r="136" spans="1:6" ht="30">
      <c r="A136" s="56" t="s">
        <v>101</v>
      </c>
      <c r="B136" s="89" t="s">
        <v>136</v>
      </c>
      <c r="C136" s="96">
        <v>13</v>
      </c>
      <c r="D136" s="93" t="s">
        <v>717</v>
      </c>
      <c r="E136" s="89" t="s">
        <v>142</v>
      </c>
      <c r="F136" s="148">
        <v>606700</v>
      </c>
    </row>
    <row r="137" spans="1:6" ht="45">
      <c r="A137" s="56" t="s">
        <v>718</v>
      </c>
      <c r="B137" s="89" t="s">
        <v>136</v>
      </c>
      <c r="C137" s="96">
        <v>13</v>
      </c>
      <c r="D137" s="93" t="s">
        <v>719</v>
      </c>
      <c r="E137" s="89"/>
      <c r="F137" s="148">
        <f>SUM(F138)</f>
        <v>90140</v>
      </c>
    </row>
    <row r="138" spans="1:6" ht="59.25" customHeight="1">
      <c r="A138" s="56" t="s">
        <v>720</v>
      </c>
      <c r="B138" s="89" t="s">
        <v>136</v>
      </c>
      <c r="C138" s="96">
        <v>13</v>
      </c>
      <c r="D138" s="93" t="s">
        <v>721</v>
      </c>
      <c r="E138" s="89"/>
      <c r="F138" s="148">
        <f>SUM(F139)</f>
        <v>90140</v>
      </c>
    </row>
    <row r="139" spans="1:6" ht="15">
      <c r="A139" s="56" t="s">
        <v>120</v>
      </c>
      <c r="B139" s="89" t="s">
        <v>136</v>
      </c>
      <c r="C139" s="96">
        <v>13</v>
      </c>
      <c r="D139" s="93" t="s">
        <v>722</v>
      </c>
      <c r="E139" s="89"/>
      <c r="F139" s="148">
        <f>SUM(F140)</f>
        <v>90140</v>
      </c>
    </row>
    <row r="140" spans="1:6" ht="30">
      <c r="A140" s="56" t="s">
        <v>101</v>
      </c>
      <c r="B140" s="89" t="s">
        <v>136</v>
      </c>
      <c r="C140" s="96">
        <v>13</v>
      </c>
      <c r="D140" s="93" t="s">
        <v>722</v>
      </c>
      <c r="E140" s="89" t="s">
        <v>142</v>
      </c>
      <c r="F140" s="148">
        <v>90140</v>
      </c>
    </row>
    <row r="141" spans="1:6" ht="28.5">
      <c r="A141" s="18" t="s">
        <v>149</v>
      </c>
      <c r="B141" s="90" t="s">
        <v>136</v>
      </c>
      <c r="C141" s="95">
        <v>13</v>
      </c>
      <c r="D141" s="91" t="s">
        <v>272</v>
      </c>
      <c r="E141" s="90"/>
      <c r="F141" s="147">
        <f>SUM(F142)</f>
        <v>27263012.99</v>
      </c>
    </row>
    <row r="142" spans="1:6" ht="15">
      <c r="A142" s="15" t="s">
        <v>215</v>
      </c>
      <c r="B142" s="89" t="s">
        <v>136</v>
      </c>
      <c r="C142" s="96">
        <v>13</v>
      </c>
      <c r="D142" s="93" t="s">
        <v>273</v>
      </c>
      <c r="E142" s="89"/>
      <c r="F142" s="148">
        <f>SUM(F143+F147)</f>
        <v>27263012.99</v>
      </c>
    </row>
    <row r="143" spans="1:6" ht="15">
      <c r="A143" s="56" t="s">
        <v>120</v>
      </c>
      <c r="B143" s="89" t="s">
        <v>177</v>
      </c>
      <c r="C143" s="96">
        <v>13</v>
      </c>
      <c r="D143" s="93" t="s">
        <v>274</v>
      </c>
      <c r="E143" s="89"/>
      <c r="F143" s="148">
        <f>SUM(F144:F146)</f>
        <v>26943012.99</v>
      </c>
    </row>
    <row r="144" spans="1:6" ht="30">
      <c r="A144" s="56" t="s">
        <v>101</v>
      </c>
      <c r="B144" s="89" t="s">
        <v>136</v>
      </c>
      <c r="C144" s="96">
        <v>13</v>
      </c>
      <c r="D144" s="93" t="s">
        <v>274</v>
      </c>
      <c r="E144" s="89" t="s">
        <v>142</v>
      </c>
      <c r="F144" s="148">
        <v>515700</v>
      </c>
    </row>
    <row r="145" spans="1:6" ht="15">
      <c r="A145" s="56" t="s">
        <v>164</v>
      </c>
      <c r="B145" s="89" t="s">
        <v>136</v>
      </c>
      <c r="C145" s="96">
        <v>13</v>
      </c>
      <c r="D145" s="93" t="s">
        <v>274</v>
      </c>
      <c r="E145" s="89" t="s">
        <v>163</v>
      </c>
      <c r="F145" s="148">
        <v>100000</v>
      </c>
    </row>
    <row r="146" spans="1:12" ht="15">
      <c r="A146" s="56" t="s">
        <v>144</v>
      </c>
      <c r="B146" s="89" t="s">
        <v>136</v>
      </c>
      <c r="C146" s="96">
        <v>13</v>
      </c>
      <c r="D146" s="93" t="s">
        <v>274</v>
      </c>
      <c r="E146" s="89" t="s">
        <v>143</v>
      </c>
      <c r="F146" s="148">
        <v>26327312.99</v>
      </c>
      <c r="G146" t="s">
        <v>765</v>
      </c>
      <c r="K146">
        <v>26461294.95</v>
      </c>
      <c r="L146" s="143">
        <f>SUM(F146-K146)</f>
        <v>-133981.9600000009</v>
      </c>
    </row>
    <row r="147" spans="1:6" ht="15">
      <c r="A147" s="56" t="s">
        <v>85</v>
      </c>
      <c r="B147" s="89" t="s">
        <v>136</v>
      </c>
      <c r="C147" s="96">
        <v>13</v>
      </c>
      <c r="D147" s="93" t="s">
        <v>84</v>
      </c>
      <c r="E147" s="89"/>
      <c r="F147" s="148">
        <f>SUM(F148)</f>
        <v>320000</v>
      </c>
    </row>
    <row r="148" spans="1:6" ht="30">
      <c r="A148" s="56" t="s">
        <v>101</v>
      </c>
      <c r="B148" s="89" t="s">
        <v>136</v>
      </c>
      <c r="C148" s="96">
        <v>13</v>
      </c>
      <c r="D148" s="93" t="s">
        <v>84</v>
      </c>
      <c r="E148" s="89" t="s">
        <v>142</v>
      </c>
      <c r="F148" s="148">
        <v>320000</v>
      </c>
    </row>
    <row r="149" spans="1:6" ht="15">
      <c r="A149" s="59" t="s">
        <v>172</v>
      </c>
      <c r="B149" s="90" t="s">
        <v>136</v>
      </c>
      <c r="C149" s="95">
        <v>13</v>
      </c>
      <c r="D149" s="91" t="s">
        <v>251</v>
      </c>
      <c r="E149" s="90"/>
      <c r="F149" s="147">
        <f>SUM(F150)</f>
        <v>40000</v>
      </c>
    </row>
    <row r="150" spans="1:6" ht="15">
      <c r="A150" s="15" t="s">
        <v>173</v>
      </c>
      <c r="B150" s="89" t="s">
        <v>136</v>
      </c>
      <c r="C150" s="96">
        <v>13</v>
      </c>
      <c r="D150" s="93" t="s">
        <v>276</v>
      </c>
      <c r="E150" s="89"/>
      <c r="F150" s="148">
        <f>SUM(F151)</f>
        <v>40000</v>
      </c>
    </row>
    <row r="151" spans="1:6" ht="15">
      <c r="A151" s="56" t="s">
        <v>898</v>
      </c>
      <c r="B151" s="89" t="s">
        <v>136</v>
      </c>
      <c r="C151" s="96">
        <v>13</v>
      </c>
      <c r="D151" s="93" t="s">
        <v>900</v>
      </c>
      <c r="E151" s="89"/>
      <c r="F151" s="148">
        <f>SUM(F152)</f>
        <v>40000</v>
      </c>
    </row>
    <row r="152" spans="1:6" ht="15">
      <c r="A152" s="56" t="s">
        <v>899</v>
      </c>
      <c r="B152" s="89" t="s">
        <v>136</v>
      </c>
      <c r="C152" s="96">
        <v>13</v>
      </c>
      <c r="D152" s="93" t="s">
        <v>900</v>
      </c>
      <c r="E152" s="89" t="s">
        <v>163</v>
      </c>
      <c r="F152" s="148">
        <v>40000</v>
      </c>
    </row>
    <row r="153" spans="1:6" ht="28.5">
      <c r="A153" s="18" t="s">
        <v>179</v>
      </c>
      <c r="B153" s="90" t="s">
        <v>136</v>
      </c>
      <c r="C153" s="95">
        <v>13</v>
      </c>
      <c r="D153" s="91" t="s">
        <v>277</v>
      </c>
      <c r="E153" s="90"/>
      <c r="F153" s="147">
        <f>SUM(F154)</f>
        <v>14595827</v>
      </c>
    </row>
    <row r="154" spans="1:6" ht="30">
      <c r="A154" s="58" t="s">
        <v>180</v>
      </c>
      <c r="B154" s="89" t="s">
        <v>136</v>
      </c>
      <c r="C154" s="96">
        <v>13</v>
      </c>
      <c r="D154" s="93" t="s">
        <v>278</v>
      </c>
      <c r="E154" s="89"/>
      <c r="F154" s="148">
        <f>SUM(F155)</f>
        <v>14595827</v>
      </c>
    </row>
    <row r="155" spans="1:6" ht="30">
      <c r="A155" s="15" t="s">
        <v>209</v>
      </c>
      <c r="B155" s="89" t="s">
        <v>136</v>
      </c>
      <c r="C155" s="96">
        <v>13</v>
      </c>
      <c r="D155" s="93" t="s">
        <v>279</v>
      </c>
      <c r="E155" s="89"/>
      <c r="F155" s="148">
        <f>SUM(F156:F158)</f>
        <v>14595827</v>
      </c>
    </row>
    <row r="156" spans="1:6" ht="45">
      <c r="A156" s="56" t="s">
        <v>204</v>
      </c>
      <c r="B156" s="89" t="s">
        <v>136</v>
      </c>
      <c r="C156" s="96">
        <v>13</v>
      </c>
      <c r="D156" s="93" t="s">
        <v>279</v>
      </c>
      <c r="E156" s="89" t="s">
        <v>139</v>
      </c>
      <c r="F156" s="148">
        <v>8831424</v>
      </c>
    </row>
    <row r="157" spans="1:6" ht="30">
      <c r="A157" s="56" t="s">
        <v>101</v>
      </c>
      <c r="B157" s="89" t="s">
        <v>136</v>
      </c>
      <c r="C157" s="96">
        <v>13</v>
      </c>
      <c r="D157" s="93" t="s">
        <v>279</v>
      </c>
      <c r="E157" s="89" t="s">
        <v>142</v>
      </c>
      <c r="F157" s="148">
        <v>5451438</v>
      </c>
    </row>
    <row r="158" spans="1:6" ht="15">
      <c r="A158" s="56" t="s">
        <v>144</v>
      </c>
      <c r="B158" s="89" t="s">
        <v>136</v>
      </c>
      <c r="C158" s="96">
        <v>13</v>
      </c>
      <c r="D158" s="93" t="s">
        <v>279</v>
      </c>
      <c r="E158" s="89" t="s">
        <v>143</v>
      </c>
      <c r="F158" s="148">
        <v>312965</v>
      </c>
    </row>
    <row r="159" spans="1:6" ht="28.5">
      <c r="A159" s="55" t="s">
        <v>201</v>
      </c>
      <c r="B159" s="90" t="s">
        <v>141</v>
      </c>
      <c r="C159" s="95"/>
      <c r="D159" s="91"/>
      <c r="E159" s="89"/>
      <c r="F159" s="147">
        <f>SUM(F160)</f>
        <v>1233045</v>
      </c>
    </row>
    <row r="160" spans="1:6" ht="35.25" customHeight="1">
      <c r="A160" s="55" t="s">
        <v>202</v>
      </c>
      <c r="B160" s="90" t="s">
        <v>141</v>
      </c>
      <c r="C160" s="97" t="s">
        <v>156</v>
      </c>
      <c r="D160" s="91"/>
      <c r="E160" s="89"/>
      <c r="F160" s="147">
        <f>SUM(F161+F169)</f>
        <v>1233045</v>
      </c>
    </row>
    <row r="161" spans="1:6" ht="28.5">
      <c r="A161" s="18" t="s">
        <v>637</v>
      </c>
      <c r="B161" s="90" t="s">
        <v>141</v>
      </c>
      <c r="C161" s="97" t="s">
        <v>156</v>
      </c>
      <c r="D161" s="91" t="s">
        <v>280</v>
      </c>
      <c r="E161" s="90"/>
      <c r="F161" s="147">
        <f>SUM(F162)</f>
        <v>1182165</v>
      </c>
    </row>
    <row r="162" spans="1:6" ht="45">
      <c r="A162" s="58" t="s">
        <v>739</v>
      </c>
      <c r="B162" s="89" t="s">
        <v>141</v>
      </c>
      <c r="C162" s="92" t="s">
        <v>156</v>
      </c>
      <c r="D162" s="93" t="s">
        <v>281</v>
      </c>
      <c r="E162" s="89"/>
      <c r="F162" s="148">
        <f>SUM(F163+F166)</f>
        <v>1182165</v>
      </c>
    </row>
    <row r="163" spans="1:6" ht="30">
      <c r="A163" s="58" t="s">
        <v>639</v>
      </c>
      <c r="B163" s="89" t="s">
        <v>141</v>
      </c>
      <c r="C163" s="92" t="s">
        <v>156</v>
      </c>
      <c r="D163" s="93" t="s">
        <v>282</v>
      </c>
      <c r="E163" s="89"/>
      <c r="F163" s="148">
        <f>SUM(F164)</f>
        <v>1082165</v>
      </c>
    </row>
    <row r="164" spans="1:6" ht="30">
      <c r="A164" s="15" t="s">
        <v>209</v>
      </c>
      <c r="B164" s="89" t="s">
        <v>141</v>
      </c>
      <c r="C164" s="92" t="s">
        <v>156</v>
      </c>
      <c r="D164" s="93" t="s">
        <v>283</v>
      </c>
      <c r="E164" s="89"/>
      <c r="F164" s="148">
        <f>SUM(F165)</f>
        <v>1082165</v>
      </c>
    </row>
    <row r="165" spans="1:6" ht="45">
      <c r="A165" s="56" t="s">
        <v>204</v>
      </c>
      <c r="B165" s="89" t="s">
        <v>141</v>
      </c>
      <c r="C165" s="92" t="s">
        <v>156</v>
      </c>
      <c r="D165" s="93" t="s">
        <v>283</v>
      </c>
      <c r="E165" s="89" t="s">
        <v>139</v>
      </c>
      <c r="F165" s="148">
        <v>1082165</v>
      </c>
    </row>
    <row r="166" spans="1:6" ht="45">
      <c r="A166" s="58" t="s">
        <v>79</v>
      </c>
      <c r="B166" s="89" t="s">
        <v>141</v>
      </c>
      <c r="C166" s="92" t="s">
        <v>156</v>
      </c>
      <c r="D166" s="93" t="s">
        <v>284</v>
      </c>
      <c r="E166" s="89"/>
      <c r="F166" s="148">
        <f>SUM(F167)</f>
        <v>100000</v>
      </c>
    </row>
    <row r="167" spans="1:6" ht="35.25" customHeight="1">
      <c r="A167" s="56" t="s">
        <v>21</v>
      </c>
      <c r="B167" s="89" t="s">
        <v>141</v>
      </c>
      <c r="C167" s="92" t="s">
        <v>156</v>
      </c>
      <c r="D167" s="93" t="s">
        <v>20</v>
      </c>
      <c r="E167" s="89"/>
      <c r="F167" s="148">
        <f>SUM(F168)</f>
        <v>100000</v>
      </c>
    </row>
    <row r="168" spans="1:6" ht="30">
      <c r="A168" s="56" t="s">
        <v>101</v>
      </c>
      <c r="B168" s="89" t="s">
        <v>141</v>
      </c>
      <c r="C168" s="92" t="s">
        <v>156</v>
      </c>
      <c r="D168" s="93" t="s">
        <v>20</v>
      </c>
      <c r="E168" s="89" t="s">
        <v>142</v>
      </c>
      <c r="F168" s="148">
        <v>100000</v>
      </c>
    </row>
    <row r="169" spans="1:6" ht="28.5">
      <c r="A169" s="55" t="s">
        <v>712</v>
      </c>
      <c r="B169" s="90" t="s">
        <v>141</v>
      </c>
      <c r="C169" s="97" t="s">
        <v>156</v>
      </c>
      <c r="D169" s="91" t="s">
        <v>713</v>
      </c>
      <c r="E169" s="89"/>
      <c r="F169" s="147">
        <f>SUM(F170)</f>
        <v>50880</v>
      </c>
    </row>
    <row r="170" spans="1:6" ht="35.25" customHeight="1">
      <c r="A170" s="56" t="s">
        <v>727</v>
      </c>
      <c r="B170" s="89" t="s">
        <v>141</v>
      </c>
      <c r="C170" s="92" t="s">
        <v>156</v>
      </c>
      <c r="D170" s="93" t="s">
        <v>714</v>
      </c>
      <c r="E170" s="89"/>
      <c r="F170" s="148">
        <f>SUM(F171)</f>
        <v>50880</v>
      </c>
    </row>
    <row r="171" spans="1:6" ht="30">
      <c r="A171" s="56" t="s">
        <v>738</v>
      </c>
      <c r="B171" s="89" t="s">
        <v>141</v>
      </c>
      <c r="C171" s="92" t="s">
        <v>156</v>
      </c>
      <c r="D171" s="93" t="s">
        <v>716</v>
      </c>
      <c r="E171" s="89"/>
      <c r="F171" s="148">
        <f>SUM(F172)</f>
        <v>50880</v>
      </c>
    </row>
    <row r="172" spans="1:6" ht="36.75" customHeight="1">
      <c r="A172" s="56" t="s">
        <v>21</v>
      </c>
      <c r="B172" s="89" t="s">
        <v>141</v>
      </c>
      <c r="C172" s="92" t="s">
        <v>156</v>
      </c>
      <c r="D172" s="93" t="s">
        <v>723</v>
      </c>
      <c r="E172" s="89"/>
      <c r="F172" s="148">
        <f>SUM(F173)</f>
        <v>50880</v>
      </c>
    </row>
    <row r="173" spans="1:6" ht="30">
      <c r="A173" s="56" t="s">
        <v>101</v>
      </c>
      <c r="B173" s="89" t="s">
        <v>141</v>
      </c>
      <c r="C173" s="92" t="s">
        <v>156</v>
      </c>
      <c r="D173" s="93" t="s">
        <v>723</v>
      </c>
      <c r="E173" s="89" t="s">
        <v>142</v>
      </c>
      <c r="F173" s="148">
        <v>50880</v>
      </c>
    </row>
    <row r="174" spans="1:6" ht="15">
      <c r="A174" s="55" t="s">
        <v>150</v>
      </c>
      <c r="B174" s="90" t="s">
        <v>146</v>
      </c>
      <c r="C174" s="92"/>
      <c r="D174" s="91"/>
      <c r="E174" s="89"/>
      <c r="F174" s="147">
        <f>SUM(F175+F200)</f>
        <v>85221910.41</v>
      </c>
    </row>
    <row r="175" spans="1:6" ht="15">
      <c r="A175" s="55" t="s">
        <v>118</v>
      </c>
      <c r="B175" s="90" t="s">
        <v>146</v>
      </c>
      <c r="C175" s="97" t="s">
        <v>156</v>
      </c>
      <c r="D175" s="91"/>
      <c r="E175" s="89"/>
      <c r="F175" s="147">
        <f>SUM(F176+F195)</f>
        <v>82133670.41</v>
      </c>
    </row>
    <row r="176" spans="1:6" ht="45.75" customHeight="1">
      <c r="A176" s="18" t="s">
        <v>285</v>
      </c>
      <c r="B176" s="90" t="s">
        <v>146</v>
      </c>
      <c r="C176" s="97" t="s">
        <v>156</v>
      </c>
      <c r="D176" s="91" t="s">
        <v>286</v>
      </c>
      <c r="E176" s="90"/>
      <c r="F176" s="147">
        <f>SUM(F177+F192)</f>
        <v>46146852.41</v>
      </c>
    </row>
    <row r="177" spans="1:6" ht="50.25" customHeight="1">
      <c r="A177" s="58" t="s">
        <v>287</v>
      </c>
      <c r="B177" s="89" t="s">
        <v>146</v>
      </c>
      <c r="C177" s="92" t="s">
        <v>156</v>
      </c>
      <c r="D177" s="93" t="s">
        <v>288</v>
      </c>
      <c r="E177" s="89"/>
      <c r="F177" s="148">
        <f>SUM(F187+F178)</f>
        <v>45696852.41</v>
      </c>
    </row>
    <row r="178" spans="1:6" ht="33.75" customHeight="1">
      <c r="A178" s="58" t="s">
        <v>816</v>
      </c>
      <c r="B178" s="89" t="s">
        <v>146</v>
      </c>
      <c r="C178" s="92" t="s">
        <v>156</v>
      </c>
      <c r="D178" s="93" t="s">
        <v>817</v>
      </c>
      <c r="E178" s="89"/>
      <c r="F178" s="148">
        <f>SUM(F185+F183+F181+F179)</f>
        <v>39210050.75</v>
      </c>
    </row>
    <row r="179" spans="1:6" ht="61.5" customHeight="1">
      <c r="A179" s="225" t="s">
        <v>939</v>
      </c>
      <c r="B179" s="89" t="s">
        <v>146</v>
      </c>
      <c r="C179" s="92" t="s">
        <v>156</v>
      </c>
      <c r="D179" s="93" t="s">
        <v>938</v>
      </c>
      <c r="E179" s="89"/>
      <c r="F179" s="148">
        <f>SUM(F180)</f>
        <v>227700</v>
      </c>
    </row>
    <row r="180" spans="1:6" ht="33.75" customHeight="1">
      <c r="A180" s="58" t="s">
        <v>221</v>
      </c>
      <c r="B180" s="89" t="s">
        <v>146</v>
      </c>
      <c r="C180" s="92" t="s">
        <v>156</v>
      </c>
      <c r="D180" s="93" t="s">
        <v>938</v>
      </c>
      <c r="E180" s="89" t="s">
        <v>123</v>
      </c>
      <c r="F180" s="148">
        <v>227700</v>
      </c>
    </row>
    <row r="181" spans="1:6" ht="78" customHeight="1">
      <c r="A181" s="58" t="s">
        <v>936</v>
      </c>
      <c r="B181" s="89" t="s">
        <v>146</v>
      </c>
      <c r="C181" s="92" t="s">
        <v>156</v>
      </c>
      <c r="D181" s="93" t="s">
        <v>901</v>
      </c>
      <c r="E181" s="89"/>
      <c r="F181" s="148">
        <f>SUM(F182)</f>
        <v>968555</v>
      </c>
    </row>
    <row r="182" spans="1:6" ht="29.25" customHeight="1">
      <c r="A182" s="56" t="s">
        <v>221</v>
      </c>
      <c r="B182" s="89" t="s">
        <v>146</v>
      </c>
      <c r="C182" s="92" t="s">
        <v>156</v>
      </c>
      <c r="D182" s="93" t="s">
        <v>901</v>
      </c>
      <c r="E182" s="89" t="s">
        <v>123</v>
      </c>
      <c r="F182" s="148">
        <v>968555</v>
      </c>
    </row>
    <row r="183" spans="1:6" ht="48" customHeight="1">
      <c r="A183" s="191" t="s">
        <v>856</v>
      </c>
      <c r="B183" s="89" t="s">
        <v>146</v>
      </c>
      <c r="C183" s="92" t="s">
        <v>156</v>
      </c>
      <c r="D183" s="93" t="s">
        <v>855</v>
      </c>
      <c r="E183" s="89"/>
      <c r="F183" s="148">
        <f>SUM(F184)</f>
        <v>36013795.75</v>
      </c>
    </row>
    <row r="184" spans="1:6" ht="33.75" customHeight="1">
      <c r="A184" s="56" t="s">
        <v>221</v>
      </c>
      <c r="B184" s="89" t="s">
        <v>146</v>
      </c>
      <c r="C184" s="92" t="s">
        <v>156</v>
      </c>
      <c r="D184" s="93" t="s">
        <v>855</v>
      </c>
      <c r="E184" s="89" t="s">
        <v>123</v>
      </c>
      <c r="F184" s="148">
        <v>36013795.75</v>
      </c>
    </row>
    <row r="185" spans="1:6" ht="30.75" customHeight="1">
      <c r="A185" s="58" t="s">
        <v>837</v>
      </c>
      <c r="B185" s="89" t="s">
        <v>146</v>
      </c>
      <c r="C185" s="92" t="s">
        <v>156</v>
      </c>
      <c r="D185" s="93" t="s">
        <v>818</v>
      </c>
      <c r="E185" s="89"/>
      <c r="F185" s="148">
        <f>SUM(F186)</f>
        <v>2000000</v>
      </c>
    </row>
    <row r="186" spans="1:6" ht="30.75" customHeight="1">
      <c r="A186" s="56" t="s">
        <v>221</v>
      </c>
      <c r="B186" s="89" t="s">
        <v>146</v>
      </c>
      <c r="C186" s="92" t="s">
        <v>156</v>
      </c>
      <c r="D186" s="93" t="s">
        <v>818</v>
      </c>
      <c r="E186" s="89" t="s">
        <v>123</v>
      </c>
      <c r="F186" s="148">
        <v>2000000</v>
      </c>
    </row>
    <row r="187" spans="1:6" ht="30">
      <c r="A187" s="74" t="s">
        <v>740</v>
      </c>
      <c r="B187" s="89" t="s">
        <v>146</v>
      </c>
      <c r="C187" s="92" t="s">
        <v>156</v>
      </c>
      <c r="D187" s="93" t="s">
        <v>289</v>
      </c>
      <c r="E187" s="89"/>
      <c r="F187" s="148">
        <f>SUM(F190+F188)</f>
        <v>6486801.66</v>
      </c>
    </row>
    <row r="188" spans="1:6" ht="45">
      <c r="A188" s="56" t="s">
        <v>815</v>
      </c>
      <c r="B188" s="89" t="s">
        <v>146</v>
      </c>
      <c r="C188" s="92" t="s">
        <v>156</v>
      </c>
      <c r="D188" s="93" t="s">
        <v>814</v>
      </c>
      <c r="E188" s="89"/>
      <c r="F188" s="148">
        <f>SUM(F189)</f>
        <v>1848650</v>
      </c>
    </row>
    <row r="189" spans="1:6" ht="15">
      <c r="A189" s="56" t="s">
        <v>147</v>
      </c>
      <c r="B189" s="89" t="s">
        <v>146</v>
      </c>
      <c r="C189" s="92" t="s">
        <v>156</v>
      </c>
      <c r="D189" s="93" t="s">
        <v>814</v>
      </c>
      <c r="E189" s="89" t="s">
        <v>198</v>
      </c>
      <c r="F189" s="148">
        <v>1848650</v>
      </c>
    </row>
    <row r="190" spans="1:6" ht="45">
      <c r="A190" s="98" t="s">
        <v>613</v>
      </c>
      <c r="B190" s="89" t="s">
        <v>146</v>
      </c>
      <c r="C190" s="92" t="s">
        <v>156</v>
      </c>
      <c r="D190" s="93" t="s">
        <v>612</v>
      </c>
      <c r="E190" s="89"/>
      <c r="F190" s="148">
        <f>SUM(F191)</f>
        <v>4638151.66</v>
      </c>
    </row>
    <row r="191" spans="1:6" ht="15">
      <c r="A191" s="56" t="s">
        <v>147</v>
      </c>
      <c r="B191" s="89" t="s">
        <v>146</v>
      </c>
      <c r="C191" s="92" t="s">
        <v>156</v>
      </c>
      <c r="D191" s="93" t="s">
        <v>612</v>
      </c>
      <c r="E191" s="89" t="s">
        <v>198</v>
      </c>
      <c r="F191" s="148">
        <v>4638151.66</v>
      </c>
    </row>
    <row r="192" spans="1:6" ht="30">
      <c r="A192" s="56" t="s">
        <v>798</v>
      </c>
      <c r="B192" s="89" t="s">
        <v>146</v>
      </c>
      <c r="C192" s="92" t="s">
        <v>156</v>
      </c>
      <c r="D192" s="93" t="s">
        <v>694</v>
      </c>
      <c r="E192" s="89"/>
      <c r="F192" s="148">
        <f>SUM(F193)</f>
        <v>450000</v>
      </c>
    </row>
    <row r="193" spans="1:6" ht="15">
      <c r="A193" s="56" t="s">
        <v>799</v>
      </c>
      <c r="B193" s="89" t="s">
        <v>146</v>
      </c>
      <c r="C193" s="92" t="s">
        <v>156</v>
      </c>
      <c r="D193" s="93" t="s">
        <v>800</v>
      </c>
      <c r="E193" s="89"/>
      <c r="F193" s="148">
        <f>SUM(F194)</f>
        <v>450000</v>
      </c>
    </row>
    <row r="194" spans="1:6" ht="30">
      <c r="A194" s="56" t="s">
        <v>101</v>
      </c>
      <c r="B194" s="89" t="s">
        <v>146</v>
      </c>
      <c r="C194" s="92" t="s">
        <v>156</v>
      </c>
      <c r="D194" s="93" t="s">
        <v>800</v>
      </c>
      <c r="E194" s="89" t="s">
        <v>142</v>
      </c>
      <c r="F194" s="148">
        <v>450000</v>
      </c>
    </row>
    <row r="195" spans="1:6" ht="28.5">
      <c r="A195" s="55" t="s">
        <v>628</v>
      </c>
      <c r="B195" s="90" t="s">
        <v>146</v>
      </c>
      <c r="C195" s="97" t="s">
        <v>156</v>
      </c>
      <c r="D195" s="91" t="s">
        <v>625</v>
      </c>
      <c r="E195" s="90"/>
      <c r="F195" s="147">
        <f>SUM(F196)</f>
        <v>35986818</v>
      </c>
    </row>
    <row r="196" spans="1:6" ht="45">
      <c r="A196" s="56" t="s">
        <v>629</v>
      </c>
      <c r="B196" s="89" t="s">
        <v>146</v>
      </c>
      <c r="C196" s="92" t="s">
        <v>156</v>
      </c>
      <c r="D196" s="93" t="s">
        <v>626</v>
      </c>
      <c r="E196" s="89"/>
      <c r="F196" s="148">
        <f>SUM(F197)</f>
        <v>35986818</v>
      </c>
    </row>
    <row r="197" spans="1:6" ht="30">
      <c r="A197" s="56" t="s">
        <v>630</v>
      </c>
      <c r="B197" s="89" t="s">
        <v>146</v>
      </c>
      <c r="C197" s="92" t="s">
        <v>156</v>
      </c>
      <c r="D197" s="93" t="s">
        <v>627</v>
      </c>
      <c r="E197" s="89"/>
      <c r="F197" s="148">
        <f>SUM(F198)</f>
        <v>35986818</v>
      </c>
    </row>
    <row r="198" spans="1:6" ht="15">
      <c r="A198" s="56" t="s">
        <v>807</v>
      </c>
      <c r="B198" s="89" t="s">
        <v>146</v>
      </c>
      <c r="C198" s="92" t="s">
        <v>156</v>
      </c>
      <c r="D198" s="93" t="s">
        <v>700</v>
      </c>
      <c r="E198" s="89"/>
      <c r="F198" s="148">
        <f>SUM(F199)</f>
        <v>35986818</v>
      </c>
    </row>
    <row r="199" spans="1:6" ht="30.75" customHeight="1">
      <c r="A199" s="56" t="s">
        <v>221</v>
      </c>
      <c r="B199" s="89" t="s">
        <v>146</v>
      </c>
      <c r="C199" s="92" t="s">
        <v>156</v>
      </c>
      <c r="D199" s="93" t="s">
        <v>700</v>
      </c>
      <c r="E199" s="89" t="s">
        <v>123</v>
      </c>
      <c r="F199" s="148">
        <v>35986818</v>
      </c>
    </row>
    <row r="200" spans="1:6" ht="15">
      <c r="A200" s="59" t="s">
        <v>184</v>
      </c>
      <c r="B200" s="90" t="s">
        <v>146</v>
      </c>
      <c r="C200" s="97" t="s">
        <v>182</v>
      </c>
      <c r="D200" s="91"/>
      <c r="E200" s="90"/>
      <c r="F200" s="147">
        <f>SUM(F201+F208+F220+F225+F234)</f>
        <v>3088240</v>
      </c>
    </row>
    <row r="201" spans="1:6" ht="28.5">
      <c r="A201" s="18" t="s">
        <v>290</v>
      </c>
      <c r="B201" s="90" t="s">
        <v>146</v>
      </c>
      <c r="C201" s="97" t="s">
        <v>182</v>
      </c>
      <c r="D201" s="91" t="s">
        <v>675</v>
      </c>
      <c r="E201" s="90"/>
      <c r="F201" s="147">
        <f>SUM(F202)</f>
        <v>514000</v>
      </c>
    </row>
    <row r="202" spans="1:6" ht="45.75" customHeight="1">
      <c r="A202" s="56" t="s">
        <v>292</v>
      </c>
      <c r="B202" s="89" t="s">
        <v>146</v>
      </c>
      <c r="C202" s="92" t="s">
        <v>182</v>
      </c>
      <c r="D202" s="93" t="s">
        <v>293</v>
      </c>
      <c r="E202" s="89"/>
      <c r="F202" s="148">
        <f>SUM(F203)</f>
        <v>514000</v>
      </c>
    </row>
    <row r="203" spans="1:6" ht="30">
      <c r="A203" s="56" t="s">
        <v>294</v>
      </c>
      <c r="B203" s="89" t="s">
        <v>146</v>
      </c>
      <c r="C203" s="92" t="s">
        <v>182</v>
      </c>
      <c r="D203" s="93" t="s">
        <v>295</v>
      </c>
      <c r="E203" s="89"/>
      <c r="F203" s="148">
        <f>SUM(F204+F206)</f>
        <v>514000</v>
      </c>
    </row>
    <row r="204" spans="1:6" ht="15">
      <c r="A204" s="58" t="s">
        <v>296</v>
      </c>
      <c r="B204" s="89" t="s">
        <v>146</v>
      </c>
      <c r="C204" s="92" t="s">
        <v>182</v>
      </c>
      <c r="D204" s="93" t="s">
        <v>297</v>
      </c>
      <c r="E204" s="89"/>
      <c r="F204" s="148">
        <f>SUM(F205)</f>
        <v>206000</v>
      </c>
    </row>
    <row r="205" spans="1:6" ht="30">
      <c r="A205" s="56" t="s">
        <v>101</v>
      </c>
      <c r="B205" s="89" t="s">
        <v>146</v>
      </c>
      <c r="C205" s="92" t="s">
        <v>182</v>
      </c>
      <c r="D205" s="93" t="s">
        <v>298</v>
      </c>
      <c r="E205" s="89" t="s">
        <v>142</v>
      </c>
      <c r="F205" s="148">
        <v>206000</v>
      </c>
    </row>
    <row r="206" spans="1:6" ht="15">
      <c r="A206" s="56" t="s">
        <v>299</v>
      </c>
      <c r="B206" s="89" t="s">
        <v>146</v>
      </c>
      <c r="C206" s="92" t="s">
        <v>182</v>
      </c>
      <c r="D206" s="93" t="s">
        <v>300</v>
      </c>
      <c r="E206" s="89"/>
      <c r="F206" s="148">
        <f>SUM(F207)</f>
        <v>308000</v>
      </c>
    </row>
    <row r="207" spans="1:6" ht="30">
      <c r="A207" s="56" t="s">
        <v>101</v>
      </c>
      <c r="B207" s="89" t="s">
        <v>146</v>
      </c>
      <c r="C207" s="92" t="s">
        <v>182</v>
      </c>
      <c r="D207" s="93" t="s">
        <v>300</v>
      </c>
      <c r="E207" s="89" t="s">
        <v>142</v>
      </c>
      <c r="F207" s="148">
        <v>308000</v>
      </c>
    </row>
    <row r="208" spans="1:6" ht="42.75">
      <c r="A208" s="55" t="s">
        <v>28</v>
      </c>
      <c r="B208" s="90" t="s">
        <v>146</v>
      </c>
      <c r="C208" s="97" t="s">
        <v>182</v>
      </c>
      <c r="D208" s="91" t="s">
        <v>23</v>
      </c>
      <c r="E208" s="90"/>
      <c r="F208" s="147">
        <f>SUM(F209)</f>
        <v>2305640</v>
      </c>
    </row>
    <row r="209" spans="1:6" ht="60">
      <c r="A209" s="56" t="s">
        <v>56</v>
      </c>
      <c r="B209" s="89" t="s">
        <v>146</v>
      </c>
      <c r="C209" s="92" t="s">
        <v>182</v>
      </c>
      <c r="D209" s="93" t="s">
        <v>57</v>
      </c>
      <c r="E209" s="89"/>
      <c r="F209" s="148">
        <f>SUM(F210)</f>
        <v>2305640</v>
      </c>
    </row>
    <row r="210" spans="1:6" ht="30">
      <c r="A210" s="56" t="s">
        <v>681</v>
      </c>
      <c r="B210" s="89" t="s">
        <v>146</v>
      </c>
      <c r="C210" s="92" t="s">
        <v>182</v>
      </c>
      <c r="D210" s="93" t="s">
        <v>676</v>
      </c>
      <c r="E210" s="89"/>
      <c r="F210" s="148">
        <f>SUM(F213+F217+F215+F211)</f>
        <v>2305640</v>
      </c>
    </row>
    <row r="211" spans="1:6" ht="45">
      <c r="A211" s="56" t="s">
        <v>846</v>
      </c>
      <c r="B211" s="89" t="s">
        <v>146</v>
      </c>
      <c r="C211" s="92" t="s">
        <v>182</v>
      </c>
      <c r="D211" s="93" t="s">
        <v>843</v>
      </c>
      <c r="E211" s="89"/>
      <c r="F211" s="148">
        <f>SUM(F212)</f>
        <v>1494948</v>
      </c>
    </row>
    <row r="212" spans="1:6" ht="15">
      <c r="A212" s="56" t="s">
        <v>147</v>
      </c>
      <c r="B212" s="89" t="s">
        <v>146</v>
      </c>
      <c r="C212" s="92" t="s">
        <v>182</v>
      </c>
      <c r="D212" s="93" t="s">
        <v>843</v>
      </c>
      <c r="E212" s="89" t="s">
        <v>198</v>
      </c>
      <c r="F212" s="148">
        <v>1494948</v>
      </c>
    </row>
    <row r="213" spans="1:8" ht="75">
      <c r="A213" s="56" t="s">
        <v>839</v>
      </c>
      <c r="B213" s="89" t="s">
        <v>146</v>
      </c>
      <c r="C213" s="92" t="s">
        <v>182</v>
      </c>
      <c r="D213" s="93" t="s">
        <v>677</v>
      </c>
      <c r="E213" s="89"/>
      <c r="F213" s="148">
        <f>SUM(F214)</f>
        <v>640692</v>
      </c>
      <c r="G213">
        <v>640692</v>
      </c>
      <c r="H213" s="143">
        <f>SUM(G213-F213)</f>
        <v>0</v>
      </c>
    </row>
    <row r="214" spans="1:6" ht="15">
      <c r="A214" s="56" t="s">
        <v>147</v>
      </c>
      <c r="B214" s="89" t="s">
        <v>146</v>
      </c>
      <c r="C214" s="92" t="s">
        <v>182</v>
      </c>
      <c r="D214" s="93" t="s">
        <v>677</v>
      </c>
      <c r="E214" s="89" t="s">
        <v>198</v>
      </c>
      <c r="F214" s="148">
        <v>640692</v>
      </c>
    </row>
    <row r="215" spans="1:6" ht="34.5" customHeight="1">
      <c r="A215" s="56" t="s">
        <v>812</v>
      </c>
      <c r="B215" s="89" t="s">
        <v>146</v>
      </c>
      <c r="C215" s="92" t="s">
        <v>182</v>
      </c>
      <c r="D215" s="93" t="s">
        <v>811</v>
      </c>
      <c r="E215" s="89"/>
      <c r="F215" s="148">
        <f>SUM(F216)</f>
        <v>70000</v>
      </c>
    </row>
    <row r="216" spans="1:6" ht="15">
      <c r="A216" s="56" t="s">
        <v>147</v>
      </c>
      <c r="B216" s="89" t="s">
        <v>146</v>
      </c>
      <c r="C216" s="92" t="s">
        <v>182</v>
      </c>
      <c r="D216" s="93" t="s">
        <v>811</v>
      </c>
      <c r="E216" s="89" t="s">
        <v>198</v>
      </c>
      <c r="F216" s="148">
        <v>70000</v>
      </c>
    </row>
    <row r="217" spans="1:6" ht="30">
      <c r="A217" s="56" t="s">
        <v>808</v>
      </c>
      <c r="B217" s="89" t="s">
        <v>146</v>
      </c>
      <c r="C217" s="92" t="s">
        <v>182</v>
      </c>
      <c r="D217" s="93" t="s">
        <v>809</v>
      </c>
      <c r="E217" s="89"/>
      <c r="F217" s="148">
        <f>SUM(F218)</f>
        <v>100000</v>
      </c>
    </row>
    <row r="218" spans="1:6" ht="30">
      <c r="A218" s="56" t="s">
        <v>838</v>
      </c>
      <c r="B218" s="89" t="s">
        <v>146</v>
      </c>
      <c r="C218" s="92" t="s">
        <v>182</v>
      </c>
      <c r="D218" s="93" t="s">
        <v>810</v>
      </c>
      <c r="E218" s="89"/>
      <c r="F218" s="148">
        <f>SUM(F219)</f>
        <v>100000</v>
      </c>
    </row>
    <row r="219" spans="1:6" ht="30">
      <c r="A219" s="56" t="s">
        <v>101</v>
      </c>
      <c r="B219" s="89" t="s">
        <v>146</v>
      </c>
      <c r="C219" s="92" t="s">
        <v>182</v>
      </c>
      <c r="D219" s="93" t="s">
        <v>810</v>
      </c>
      <c r="E219" s="89" t="s">
        <v>142</v>
      </c>
      <c r="F219" s="148">
        <v>100000</v>
      </c>
    </row>
    <row r="220" spans="1:6" ht="42.75">
      <c r="A220" s="18" t="s">
        <v>285</v>
      </c>
      <c r="B220" s="90" t="s">
        <v>146</v>
      </c>
      <c r="C220" s="97" t="s">
        <v>182</v>
      </c>
      <c r="D220" s="91" t="s">
        <v>286</v>
      </c>
      <c r="E220" s="90"/>
      <c r="F220" s="147">
        <f>SUM(F221)</f>
        <v>100000</v>
      </c>
    </row>
    <row r="221" spans="1:6" ht="60">
      <c r="A221" s="58" t="s">
        <v>301</v>
      </c>
      <c r="B221" s="89" t="s">
        <v>146</v>
      </c>
      <c r="C221" s="92" t="s">
        <v>182</v>
      </c>
      <c r="D221" s="93" t="s">
        <v>302</v>
      </c>
      <c r="E221" s="89"/>
      <c r="F221" s="148">
        <f>SUM(F223)</f>
        <v>100000</v>
      </c>
    </row>
    <row r="222" spans="1:6" ht="30">
      <c r="A222" s="58" t="s">
        <v>303</v>
      </c>
      <c r="B222" s="89" t="s">
        <v>146</v>
      </c>
      <c r="C222" s="92" t="s">
        <v>182</v>
      </c>
      <c r="D222" s="93" t="s">
        <v>304</v>
      </c>
      <c r="E222" s="89"/>
      <c r="F222" s="148">
        <f>SUM(F223)</f>
        <v>100000</v>
      </c>
    </row>
    <row r="223" spans="1:6" ht="30">
      <c r="A223" s="15" t="s">
        <v>183</v>
      </c>
      <c r="B223" s="89" t="s">
        <v>146</v>
      </c>
      <c r="C223" s="92" t="s">
        <v>182</v>
      </c>
      <c r="D223" s="93" t="s">
        <v>305</v>
      </c>
      <c r="E223" s="89"/>
      <c r="F223" s="148">
        <f>SUM(F224)</f>
        <v>100000</v>
      </c>
    </row>
    <row r="224" spans="1:6" ht="30">
      <c r="A224" s="56" t="s">
        <v>101</v>
      </c>
      <c r="B224" s="89" t="s">
        <v>146</v>
      </c>
      <c r="C224" s="92" t="s">
        <v>182</v>
      </c>
      <c r="D224" s="93" t="s">
        <v>305</v>
      </c>
      <c r="E224" s="89" t="s">
        <v>142</v>
      </c>
      <c r="F224" s="148">
        <v>100000</v>
      </c>
    </row>
    <row r="225" spans="1:6" ht="28.5">
      <c r="A225" s="55" t="s">
        <v>322</v>
      </c>
      <c r="B225" s="90" t="s">
        <v>146</v>
      </c>
      <c r="C225" s="97" t="s">
        <v>182</v>
      </c>
      <c r="D225" s="91" t="s">
        <v>306</v>
      </c>
      <c r="E225" s="90"/>
      <c r="F225" s="147">
        <f>SUM(F226+F230)</f>
        <v>40000</v>
      </c>
    </row>
    <row r="226" spans="1:6" ht="45">
      <c r="A226" s="56" t="s">
        <v>307</v>
      </c>
      <c r="B226" s="89" t="s">
        <v>146</v>
      </c>
      <c r="C226" s="92" t="s">
        <v>182</v>
      </c>
      <c r="D226" s="93" t="s">
        <v>308</v>
      </c>
      <c r="E226" s="89"/>
      <c r="F226" s="148">
        <f>SUM(F227)</f>
        <v>20000</v>
      </c>
    </row>
    <row r="227" spans="1:6" ht="30">
      <c r="A227" s="56" t="s">
        <v>309</v>
      </c>
      <c r="B227" s="89" t="s">
        <v>146</v>
      </c>
      <c r="C227" s="92" t="s">
        <v>182</v>
      </c>
      <c r="D227" s="93" t="s">
        <v>310</v>
      </c>
      <c r="E227" s="89"/>
      <c r="F227" s="148">
        <f>SUM(F228)</f>
        <v>20000</v>
      </c>
    </row>
    <row r="228" spans="1:6" ht="30">
      <c r="A228" s="15" t="s">
        <v>22</v>
      </c>
      <c r="B228" s="89" t="s">
        <v>146</v>
      </c>
      <c r="C228" s="92" t="s">
        <v>182</v>
      </c>
      <c r="D228" s="93" t="s">
        <v>31</v>
      </c>
      <c r="E228" s="89"/>
      <c r="F228" s="148">
        <f>SUM(F229)</f>
        <v>20000</v>
      </c>
    </row>
    <row r="229" spans="1:6" ht="30">
      <c r="A229" s="56" t="s">
        <v>101</v>
      </c>
      <c r="B229" s="89" t="s">
        <v>146</v>
      </c>
      <c r="C229" s="92" t="s">
        <v>182</v>
      </c>
      <c r="D229" s="93" t="s">
        <v>32</v>
      </c>
      <c r="E229" s="89" t="s">
        <v>142</v>
      </c>
      <c r="F229" s="148">
        <v>20000</v>
      </c>
    </row>
    <row r="230" spans="1:6" ht="45">
      <c r="A230" s="56" t="s">
        <v>311</v>
      </c>
      <c r="B230" s="89" t="s">
        <v>146</v>
      </c>
      <c r="C230" s="92" t="s">
        <v>182</v>
      </c>
      <c r="D230" s="93" t="s">
        <v>312</v>
      </c>
      <c r="E230" s="89"/>
      <c r="F230" s="148">
        <f>SUM(F232)</f>
        <v>20000</v>
      </c>
    </row>
    <row r="231" spans="1:6" ht="45">
      <c r="A231" s="56" t="s">
        <v>313</v>
      </c>
      <c r="B231" s="89" t="s">
        <v>146</v>
      </c>
      <c r="C231" s="92" t="s">
        <v>182</v>
      </c>
      <c r="D231" s="93" t="s">
        <v>314</v>
      </c>
      <c r="E231" s="89"/>
      <c r="F231" s="148">
        <f>SUM(F232)</f>
        <v>20000</v>
      </c>
    </row>
    <row r="232" spans="1:6" ht="30">
      <c r="A232" s="15" t="s">
        <v>185</v>
      </c>
      <c r="B232" s="89" t="s">
        <v>146</v>
      </c>
      <c r="C232" s="92" t="s">
        <v>182</v>
      </c>
      <c r="D232" s="93" t="s">
        <v>315</v>
      </c>
      <c r="E232" s="89"/>
      <c r="F232" s="148">
        <f>SUM(F233)</f>
        <v>20000</v>
      </c>
    </row>
    <row r="233" spans="1:6" ht="30">
      <c r="A233" s="56" t="s">
        <v>101</v>
      </c>
      <c r="B233" s="89" t="s">
        <v>146</v>
      </c>
      <c r="C233" s="92" t="s">
        <v>182</v>
      </c>
      <c r="D233" s="93" t="s">
        <v>316</v>
      </c>
      <c r="E233" s="89" t="s">
        <v>142</v>
      </c>
      <c r="F233" s="148">
        <v>20000</v>
      </c>
    </row>
    <row r="234" spans="1:6" ht="15">
      <c r="A234" s="60" t="s">
        <v>172</v>
      </c>
      <c r="B234" s="90" t="s">
        <v>146</v>
      </c>
      <c r="C234" s="97" t="s">
        <v>182</v>
      </c>
      <c r="D234" s="91" t="s">
        <v>251</v>
      </c>
      <c r="E234" s="89"/>
      <c r="F234" s="147">
        <f>SUM(F235)</f>
        <v>128600</v>
      </c>
    </row>
    <row r="235" spans="1:6" ht="15">
      <c r="A235" s="99" t="s">
        <v>173</v>
      </c>
      <c r="B235" s="89" t="s">
        <v>146</v>
      </c>
      <c r="C235" s="92" t="s">
        <v>182</v>
      </c>
      <c r="D235" s="93" t="s">
        <v>276</v>
      </c>
      <c r="E235" s="89"/>
      <c r="F235" s="148">
        <f>SUM(F236)</f>
        <v>128600</v>
      </c>
    </row>
    <row r="236" spans="1:6" ht="30">
      <c r="A236" s="98" t="s">
        <v>80</v>
      </c>
      <c r="B236" s="89" t="s">
        <v>146</v>
      </c>
      <c r="C236" s="92" t="s">
        <v>182</v>
      </c>
      <c r="D236" s="93" t="s">
        <v>571</v>
      </c>
      <c r="E236" s="89"/>
      <c r="F236" s="148">
        <f>SUM(F237)</f>
        <v>128600</v>
      </c>
    </row>
    <row r="237" spans="1:6" ht="15">
      <c r="A237" s="56" t="s">
        <v>147</v>
      </c>
      <c r="B237" s="89" t="s">
        <v>146</v>
      </c>
      <c r="C237" s="92" t="s">
        <v>182</v>
      </c>
      <c r="D237" s="93" t="s">
        <v>571</v>
      </c>
      <c r="E237" s="89" t="s">
        <v>198</v>
      </c>
      <c r="F237" s="148">
        <v>128600</v>
      </c>
    </row>
    <row r="238" spans="1:6" ht="15">
      <c r="A238" s="55" t="s">
        <v>217</v>
      </c>
      <c r="B238" s="90" t="s">
        <v>218</v>
      </c>
      <c r="C238" s="97"/>
      <c r="D238" s="91"/>
      <c r="E238" s="90"/>
      <c r="F238" s="147">
        <f>SUM(F239+F259+F253)</f>
        <v>34608035.870000005</v>
      </c>
    </row>
    <row r="239" spans="1:6" ht="15">
      <c r="A239" s="55" t="s">
        <v>219</v>
      </c>
      <c r="B239" s="90" t="s">
        <v>218</v>
      </c>
      <c r="C239" s="97" t="s">
        <v>138</v>
      </c>
      <c r="D239" s="91"/>
      <c r="E239" s="90"/>
      <c r="F239" s="147">
        <f>SUM(F240)</f>
        <v>33824435.870000005</v>
      </c>
    </row>
    <row r="240" spans="1:6" ht="42.75">
      <c r="A240" s="55" t="s">
        <v>682</v>
      </c>
      <c r="B240" s="90" t="s">
        <v>218</v>
      </c>
      <c r="C240" s="97" t="s">
        <v>138</v>
      </c>
      <c r="D240" s="91" t="s">
        <v>23</v>
      </c>
      <c r="E240" s="90"/>
      <c r="F240" s="147">
        <f>SUM(F241)</f>
        <v>33824435.870000005</v>
      </c>
    </row>
    <row r="241" spans="1:6" ht="60">
      <c r="A241" s="56" t="s">
        <v>24</v>
      </c>
      <c r="B241" s="89" t="s">
        <v>218</v>
      </c>
      <c r="C241" s="92" t="s">
        <v>138</v>
      </c>
      <c r="D241" s="93" t="s">
        <v>25</v>
      </c>
      <c r="E241" s="89"/>
      <c r="F241" s="148">
        <f>SUM(F250+F242)</f>
        <v>33824435.870000005</v>
      </c>
    </row>
    <row r="242" spans="1:6" ht="30">
      <c r="A242" s="56" t="s">
        <v>27</v>
      </c>
      <c r="B242" s="89" t="s">
        <v>218</v>
      </c>
      <c r="C242" s="92" t="s">
        <v>138</v>
      </c>
      <c r="D242" s="93" t="s">
        <v>26</v>
      </c>
      <c r="E242" s="89"/>
      <c r="F242" s="148">
        <f>SUM(F245+F247+F243)</f>
        <v>30145822.35</v>
      </c>
    </row>
    <row r="243" spans="1:6" ht="30">
      <c r="A243" s="56" t="s">
        <v>885</v>
      </c>
      <c r="B243" s="89" t="s">
        <v>218</v>
      </c>
      <c r="C243" s="92" t="s">
        <v>138</v>
      </c>
      <c r="D243" s="93" t="s">
        <v>884</v>
      </c>
      <c r="E243" s="89"/>
      <c r="F243" s="148">
        <f>SUM(F244)</f>
        <v>23532280</v>
      </c>
    </row>
    <row r="244" spans="1:6" ht="30">
      <c r="A244" s="56" t="s">
        <v>221</v>
      </c>
      <c r="B244" s="89" t="s">
        <v>218</v>
      </c>
      <c r="C244" s="92" t="s">
        <v>138</v>
      </c>
      <c r="D244" s="93" t="s">
        <v>884</v>
      </c>
      <c r="E244" s="89" t="s">
        <v>123</v>
      </c>
      <c r="F244" s="148">
        <v>23532280</v>
      </c>
    </row>
    <row r="245" spans="1:6" ht="30">
      <c r="A245" s="56" t="s">
        <v>93</v>
      </c>
      <c r="B245" s="89" t="s">
        <v>218</v>
      </c>
      <c r="C245" s="92" t="s">
        <v>138</v>
      </c>
      <c r="D245" s="93" t="s">
        <v>94</v>
      </c>
      <c r="E245" s="89"/>
      <c r="F245" s="148">
        <f>SUM(F246)</f>
        <v>2993542.35</v>
      </c>
    </row>
    <row r="246" spans="1:6" ht="30">
      <c r="A246" s="56" t="s">
        <v>221</v>
      </c>
      <c r="B246" s="89" t="s">
        <v>218</v>
      </c>
      <c r="C246" s="92" t="s">
        <v>138</v>
      </c>
      <c r="D246" s="93" t="s">
        <v>94</v>
      </c>
      <c r="E246" s="89" t="s">
        <v>123</v>
      </c>
      <c r="F246" s="151">
        <v>2993542.35</v>
      </c>
    </row>
    <row r="247" spans="1:6" ht="30">
      <c r="A247" s="56" t="s">
        <v>632</v>
      </c>
      <c r="B247" s="89" t="s">
        <v>218</v>
      </c>
      <c r="C247" s="92" t="s">
        <v>138</v>
      </c>
      <c r="D247" s="93" t="s">
        <v>631</v>
      </c>
      <c r="E247" s="89"/>
      <c r="F247" s="148">
        <f>SUM(F248+F249)</f>
        <v>3620000</v>
      </c>
    </row>
    <row r="248" spans="1:8" ht="30">
      <c r="A248" s="56" t="s">
        <v>101</v>
      </c>
      <c r="B248" s="89" t="s">
        <v>218</v>
      </c>
      <c r="C248" s="92" t="s">
        <v>138</v>
      </c>
      <c r="D248" s="93" t="s">
        <v>631</v>
      </c>
      <c r="E248" s="89" t="s">
        <v>142</v>
      </c>
      <c r="F248" s="148">
        <v>1500000</v>
      </c>
      <c r="G248" s="236"/>
      <c r="H248" s="237"/>
    </row>
    <row r="249" spans="1:8" ht="30">
      <c r="A249" s="56" t="s">
        <v>221</v>
      </c>
      <c r="B249" s="89" t="s">
        <v>218</v>
      </c>
      <c r="C249" s="92" t="s">
        <v>138</v>
      </c>
      <c r="D249" s="93" t="s">
        <v>631</v>
      </c>
      <c r="E249" s="89" t="s">
        <v>123</v>
      </c>
      <c r="F249" s="148">
        <v>2120000</v>
      </c>
      <c r="G249" s="176"/>
      <c r="H249" s="175"/>
    </row>
    <row r="250" spans="1:6" ht="90">
      <c r="A250" s="56" t="s">
        <v>50</v>
      </c>
      <c r="B250" s="89" t="s">
        <v>218</v>
      </c>
      <c r="C250" s="92" t="s">
        <v>138</v>
      </c>
      <c r="D250" s="93" t="s">
        <v>45</v>
      </c>
      <c r="E250" s="89"/>
      <c r="F250" s="148">
        <f>SUM(F251)</f>
        <v>3678613.52</v>
      </c>
    </row>
    <row r="251" spans="1:6" ht="30">
      <c r="A251" s="56" t="s">
        <v>47</v>
      </c>
      <c r="B251" s="89" t="s">
        <v>218</v>
      </c>
      <c r="C251" s="92" t="s">
        <v>138</v>
      </c>
      <c r="D251" s="93" t="s">
        <v>46</v>
      </c>
      <c r="E251" s="89"/>
      <c r="F251" s="148">
        <f>SUM(F252)</f>
        <v>3678613.52</v>
      </c>
    </row>
    <row r="252" spans="1:6" ht="15">
      <c r="A252" s="56" t="s">
        <v>147</v>
      </c>
      <c r="B252" s="89" t="s">
        <v>218</v>
      </c>
      <c r="C252" s="92" t="s">
        <v>138</v>
      </c>
      <c r="D252" s="93" t="s">
        <v>46</v>
      </c>
      <c r="E252" s="89" t="s">
        <v>198</v>
      </c>
      <c r="F252" s="148">
        <v>3678613.52</v>
      </c>
    </row>
    <row r="253" spans="1:6" ht="15">
      <c r="A253" s="55" t="s">
        <v>771</v>
      </c>
      <c r="B253" s="90" t="s">
        <v>218</v>
      </c>
      <c r="C253" s="97" t="s">
        <v>141</v>
      </c>
      <c r="D253" s="91"/>
      <c r="E253" s="90"/>
      <c r="F253" s="147">
        <f>SUM(F254)</f>
        <v>200000</v>
      </c>
    </row>
    <row r="254" spans="1:6" ht="30">
      <c r="A254" s="56" t="s">
        <v>42</v>
      </c>
      <c r="B254" s="89" t="s">
        <v>218</v>
      </c>
      <c r="C254" s="92" t="s">
        <v>141</v>
      </c>
      <c r="D254" s="93" t="s">
        <v>41</v>
      </c>
      <c r="E254" s="89"/>
      <c r="F254" s="148">
        <f>SUM(F255)</f>
        <v>200000</v>
      </c>
    </row>
    <row r="255" spans="1:6" ht="45">
      <c r="A255" s="56" t="s">
        <v>769</v>
      </c>
      <c r="B255" s="89" t="s">
        <v>218</v>
      </c>
      <c r="C255" s="92" t="s">
        <v>141</v>
      </c>
      <c r="D255" s="93" t="s">
        <v>766</v>
      </c>
      <c r="E255" s="89"/>
      <c r="F255" s="148">
        <f>SUM(F256)</f>
        <v>200000</v>
      </c>
    </row>
    <row r="256" spans="1:6" ht="30">
      <c r="A256" s="56" t="s">
        <v>786</v>
      </c>
      <c r="B256" s="89" t="s">
        <v>218</v>
      </c>
      <c r="C256" s="92" t="s">
        <v>141</v>
      </c>
      <c r="D256" s="93" t="s">
        <v>767</v>
      </c>
      <c r="E256" s="89"/>
      <c r="F256" s="148">
        <f>SUM(F257)</f>
        <v>200000</v>
      </c>
    </row>
    <row r="257" spans="1:6" ht="15">
      <c r="A257" s="56" t="s">
        <v>770</v>
      </c>
      <c r="B257" s="89" t="s">
        <v>218</v>
      </c>
      <c r="C257" s="92" t="s">
        <v>141</v>
      </c>
      <c r="D257" s="93" t="s">
        <v>768</v>
      </c>
      <c r="E257" s="89"/>
      <c r="F257" s="148">
        <f>SUM(F258)</f>
        <v>200000</v>
      </c>
    </row>
    <row r="258" spans="1:6" ht="30">
      <c r="A258" s="56" t="s">
        <v>101</v>
      </c>
      <c r="B258" s="89" t="s">
        <v>218</v>
      </c>
      <c r="C258" s="92" t="s">
        <v>141</v>
      </c>
      <c r="D258" s="93" t="s">
        <v>768</v>
      </c>
      <c r="E258" s="89" t="s">
        <v>142</v>
      </c>
      <c r="F258" s="148">
        <v>200000</v>
      </c>
    </row>
    <row r="259" spans="1:6" ht="15">
      <c r="A259" s="55" t="s">
        <v>48</v>
      </c>
      <c r="B259" s="90" t="s">
        <v>218</v>
      </c>
      <c r="C259" s="97" t="s">
        <v>218</v>
      </c>
      <c r="D259" s="93"/>
      <c r="E259" s="89"/>
      <c r="F259" s="147">
        <f>SUM(F260)</f>
        <v>583600</v>
      </c>
    </row>
    <row r="260" spans="1:6" ht="45">
      <c r="A260" s="56" t="s">
        <v>28</v>
      </c>
      <c r="B260" s="89" t="s">
        <v>218</v>
      </c>
      <c r="C260" s="92" t="s">
        <v>218</v>
      </c>
      <c r="D260" s="93" t="s">
        <v>23</v>
      </c>
      <c r="E260" s="89"/>
      <c r="F260" s="148">
        <f>SUM(F261+F265)</f>
        <v>583600</v>
      </c>
    </row>
    <row r="261" spans="1:6" ht="60">
      <c r="A261" s="56" t="s">
        <v>30</v>
      </c>
      <c r="B261" s="89" t="s">
        <v>218</v>
      </c>
      <c r="C261" s="92" t="s">
        <v>218</v>
      </c>
      <c r="D261" s="93" t="s">
        <v>29</v>
      </c>
      <c r="E261" s="89"/>
      <c r="F261" s="148">
        <f>SUM(F262)</f>
        <v>128600</v>
      </c>
    </row>
    <row r="262" spans="1:6" ht="135">
      <c r="A262" s="56" t="s">
        <v>43</v>
      </c>
      <c r="B262" s="89" t="s">
        <v>218</v>
      </c>
      <c r="C262" s="92" t="s">
        <v>218</v>
      </c>
      <c r="D262" s="93" t="s">
        <v>44</v>
      </c>
      <c r="E262" s="89"/>
      <c r="F262" s="148">
        <f>SUM(F263)</f>
        <v>128600</v>
      </c>
    </row>
    <row r="263" spans="1:6" ht="30">
      <c r="A263" s="56" t="s">
        <v>80</v>
      </c>
      <c r="B263" s="89" t="s">
        <v>218</v>
      </c>
      <c r="C263" s="92" t="s">
        <v>218</v>
      </c>
      <c r="D263" s="93" t="s">
        <v>51</v>
      </c>
      <c r="E263" s="89"/>
      <c r="F263" s="148">
        <f>SUM(F264)</f>
        <v>128600</v>
      </c>
    </row>
    <row r="264" spans="1:6" ht="15">
      <c r="A264" s="56" t="s">
        <v>147</v>
      </c>
      <c r="B264" s="89" t="s">
        <v>218</v>
      </c>
      <c r="C264" s="92" t="s">
        <v>218</v>
      </c>
      <c r="D264" s="93" t="s">
        <v>51</v>
      </c>
      <c r="E264" s="89" t="s">
        <v>198</v>
      </c>
      <c r="F264" s="148">
        <v>128600</v>
      </c>
    </row>
    <row r="265" spans="1:6" ht="60">
      <c r="A265" s="56" t="s">
        <v>24</v>
      </c>
      <c r="B265" s="89" t="s">
        <v>218</v>
      </c>
      <c r="C265" s="92" t="s">
        <v>218</v>
      </c>
      <c r="D265" s="93" t="s">
        <v>25</v>
      </c>
      <c r="E265" s="89"/>
      <c r="F265" s="148">
        <f>SUM(F266)</f>
        <v>455000</v>
      </c>
    </row>
    <row r="266" spans="1:6" ht="90">
      <c r="A266" s="56" t="s">
        <v>50</v>
      </c>
      <c r="B266" s="89" t="s">
        <v>218</v>
      </c>
      <c r="C266" s="92" t="s">
        <v>218</v>
      </c>
      <c r="D266" s="93" t="s">
        <v>45</v>
      </c>
      <c r="E266" s="89"/>
      <c r="F266" s="148">
        <f>SUM(F267)</f>
        <v>455000</v>
      </c>
    </row>
    <row r="267" spans="1:6" ht="30">
      <c r="A267" s="56" t="s">
        <v>80</v>
      </c>
      <c r="B267" s="89" t="s">
        <v>218</v>
      </c>
      <c r="C267" s="92" t="s">
        <v>218</v>
      </c>
      <c r="D267" s="93" t="s">
        <v>52</v>
      </c>
      <c r="E267" s="89"/>
      <c r="F267" s="148">
        <f>SUM(F268)</f>
        <v>455000</v>
      </c>
    </row>
    <row r="268" spans="1:6" ht="15">
      <c r="A268" s="56" t="s">
        <v>147</v>
      </c>
      <c r="B268" s="89" t="s">
        <v>218</v>
      </c>
      <c r="C268" s="92" t="s">
        <v>218</v>
      </c>
      <c r="D268" s="93" t="s">
        <v>52</v>
      </c>
      <c r="E268" s="89" t="s">
        <v>198</v>
      </c>
      <c r="F268" s="148">
        <v>455000</v>
      </c>
    </row>
    <row r="269" spans="1:6" ht="15">
      <c r="A269" s="55" t="s">
        <v>151</v>
      </c>
      <c r="B269" s="90" t="s">
        <v>153</v>
      </c>
      <c r="C269" s="95"/>
      <c r="D269" s="91"/>
      <c r="E269" s="89"/>
      <c r="F269" s="147">
        <f>SUM(F270+F301+F362+F376+F348)</f>
        <v>407333603.5</v>
      </c>
    </row>
    <row r="270" spans="1:6" ht="15">
      <c r="A270" s="55" t="s">
        <v>152</v>
      </c>
      <c r="B270" s="90" t="s">
        <v>153</v>
      </c>
      <c r="C270" s="90" t="s">
        <v>136</v>
      </c>
      <c r="D270" s="91"/>
      <c r="E270" s="89"/>
      <c r="F270" s="147">
        <f>SUM(F271+F296)</f>
        <v>76535509.50999999</v>
      </c>
    </row>
    <row r="271" spans="1:6" ht="30">
      <c r="A271" s="56" t="s">
        <v>683</v>
      </c>
      <c r="B271" s="89" t="s">
        <v>153</v>
      </c>
      <c r="C271" s="89" t="s">
        <v>136</v>
      </c>
      <c r="D271" s="93" t="s">
        <v>323</v>
      </c>
      <c r="E271" s="89"/>
      <c r="F271" s="148">
        <f>SUM(F272+F289)</f>
        <v>76523009.50999999</v>
      </c>
    </row>
    <row r="272" spans="1:6" ht="60">
      <c r="A272" s="56" t="s">
        <v>684</v>
      </c>
      <c r="B272" s="89" t="s">
        <v>153</v>
      </c>
      <c r="C272" s="89" t="s">
        <v>136</v>
      </c>
      <c r="D272" s="93" t="s">
        <v>394</v>
      </c>
      <c r="E272" s="89"/>
      <c r="F272" s="148">
        <f>SUM(F273)</f>
        <v>26943731.509999998</v>
      </c>
    </row>
    <row r="273" spans="1:6" ht="45">
      <c r="A273" s="56" t="s">
        <v>398</v>
      </c>
      <c r="B273" s="89" t="s">
        <v>153</v>
      </c>
      <c r="C273" s="89" t="s">
        <v>136</v>
      </c>
      <c r="D273" s="93" t="s">
        <v>401</v>
      </c>
      <c r="E273" s="89"/>
      <c r="F273" s="148">
        <f>SUM(F274+F287+F279+F277+F281+F283+F285)</f>
        <v>26943731.509999998</v>
      </c>
    </row>
    <row r="274" spans="1:6" ht="30">
      <c r="A274" s="56" t="s">
        <v>209</v>
      </c>
      <c r="B274" s="89" t="s">
        <v>153</v>
      </c>
      <c r="C274" s="89" t="s">
        <v>136</v>
      </c>
      <c r="D274" s="93" t="s">
        <v>402</v>
      </c>
      <c r="E274" s="89"/>
      <c r="F274" s="148">
        <f>SUM(F275:F276)</f>
        <v>11649811</v>
      </c>
    </row>
    <row r="275" spans="1:6" ht="30">
      <c r="A275" s="56" t="s">
        <v>101</v>
      </c>
      <c r="B275" s="89" t="s">
        <v>153</v>
      </c>
      <c r="C275" s="89" t="s">
        <v>136</v>
      </c>
      <c r="D275" s="93" t="s">
        <v>400</v>
      </c>
      <c r="E275" s="89" t="s">
        <v>142</v>
      </c>
      <c r="F275" s="148">
        <v>10624182</v>
      </c>
    </row>
    <row r="276" spans="1:6" ht="15">
      <c r="A276" s="56" t="s">
        <v>144</v>
      </c>
      <c r="B276" s="89" t="s">
        <v>153</v>
      </c>
      <c r="C276" s="89" t="s">
        <v>136</v>
      </c>
      <c r="D276" s="93" t="s">
        <v>400</v>
      </c>
      <c r="E276" s="89" t="s">
        <v>143</v>
      </c>
      <c r="F276" s="148">
        <v>1025629</v>
      </c>
    </row>
    <row r="277" spans="1:6" ht="15">
      <c r="A277" s="15" t="s">
        <v>90</v>
      </c>
      <c r="B277" s="89" t="s">
        <v>153</v>
      </c>
      <c r="C277" s="89" t="s">
        <v>136</v>
      </c>
      <c r="D277" s="93" t="s">
        <v>813</v>
      </c>
      <c r="E277" s="89"/>
      <c r="F277" s="148">
        <f>SUM(F278)</f>
        <v>1780000</v>
      </c>
    </row>
    <row r="278" spans="1:6" ht="30">
      <c r="A278" s="56" t="s">
        <v>221</v>
      </c>
      <c r="B278" s="89" t="s">
        <v>153</v>
      </c>
      <c r="C278" s="89" t="s">
        <v>136</v>
      </c>
      <c r="D278" s="93" t="s">
        <v>813</v>
      </c>
      <c r="E278" s="89" t="s">
        <v>123</v>
      </c>
      <c r="F278" s="148">
        <v>1780000</v>
      </c>
    </row>
    <row r="279" spans="1:6" ht="30">
      <c r="A279" s="56" t="s">
        <v>804</v>
      </c>
      <c r="B279" s="89" t="s">
        <v>153</v>
      </c>
      <c r="C279" s="89" t="s">
        <v>136</v>
      </c>
      <c r="D279" s="93" t="s">
        <v>805</v>
      </c>
      <c r="E279" s="89"/>
      <c r="F279" s="148">
        <f>SUM(F280)</f>
        <v>9307767.51</v>
      </c>
    </row>
    <row r="280" spans="1:6" ht="30">
      <c r="A280" s="56" t="s">
        <v>101</v>
      </c>
      <c r="B280" s="89" t="s">
        <v>153</v>
      </c>
      <c r="C280" s="89" t="s">
        <v>136</v>
      </c>
      <c r="D280" s="93" t="s">
        <v>805</v>
      </c>
      <c r="E280" s="89" t="s">
        <v>142</v>
      </c>
      <c r="F280" s="148">
        <v>9307767.51</v>
      </c>
    </row>
    <row r="281" spans="1:6" ht="31.5">
      <c r="A281" s="188" t="s">
        <v>850</v>
      </c>
      <c r="B281" s="89" t="s">
        <v>153</v>
      </c>
      <c r="C281" s="89" t="s">
        <v>136</v>
      </c>
      <c r="D281" s="93" t="s">
        <v>849</v>
      </c>
      <c r="E281" s="89"/>
      <c r="F281" s="148">
        <f>SUM(F282)</f>
        <v>2695512</v>
      </c>
    </row>
    <row r="282" spans="1:6" ht="30">
      <c r="A282" s="56" t="s">
        <v>101</v>
      </c>
      <c r="B282" s="89" t="s">
        <v>153</v>
      </c>
      <c r="C282" s="89" t="s">
        <v>136</v>
      </c>
      <c r="D282" s="93" t="s">
        <v>849</v>
      </c>
      <c r="E282" s="89" t="s">
        <v>142</v>
      </c>
      <c r="F282" s="148">
        <v>2695512</v>
      </c>
    </row>
    <row r="283" spans="1:6" ht="35.25" customHeight="1">
      <c r="A283" s="188" t="s">
        <v>852</v>
      </c>
      <c r="B283" s="89" t="s">
        <v>153</v>
      </c>
      <c r="C283" s="89" t="s">
        <v>136</v>
      </c>
      <c r="D283" s="93" t="s">
        <v>851</v>
      </c>
      <c r="E283" s="89"/>
      <c r="F283" s="148">
        <f>SUM(F284)</f>
        <v>1451430</v>
      </c>
    </row>
    <row r="284" spans="1:6" ht="30">
      <c r="A284" s="56" t="s">
        <v>101</v>
      </c>
      <c r="B284" s="89" t="s">
        <v>153</v>
      </c>
      <c r="C284" s="89" t="s">
        <v>136</v>
      </c>
      <c r="D284" s="93" t="s">
        <v>851</v>
      </c>
      <c r="E284" s="89" t="s">
        <v>142</v>
      </c>
      <c r="F284" s="148">
        <v>1451430</v>
      </c>
    </row>
    <row r="285" spans="1:6" ht="30">
      <c r="A285" s="189" t="s">
        <v>853</v>
      </c>
      <c r="B285" s="89" t="s">
        <v>153</v>
      </c>
      <c r="C285" s="89" t="s">
        <v>136</v>
      </c>
      <c r="D285" s="93" t="s">
        <v>854</v>
      </c>
      <c r="E285" s="89"/>
      <c r="F285" s="148">
        <f>SUM(F286)</f>
        <v>9016</v>
      </c>
    </row>
    <row r="286" spans="1:6" ht="45">
      <c r="A286" s="56" t="s">
        <v>204</v>
      </c>
      <c r="B286" s="89" t="s">
        <v>153</v>
      </c>
      <c r="C286" s="89" t="s">
        <v>136</v>
      </c>
      <c r="D286" s="93" t="s">
        <v>854</v>
      </c>
      <c r="E286" s="89" t="s">
        <v>139</v>
      </c>
      <c r="F286" s="148">
        <v>9016</v>
      </c>
    </row>
    <row r="287" spans="1:6" ht="30">
      <c r="A287" s="46" t="s">
        <v>95</v>
      </c>
      <c r="B287" s="89" t="s">
        <v>153</v>
      </c>
      <c r="C287" s="89" t="s">
        <v>136</v>
      </c>
      <c r="D287" s="93" t="s">
        <v>96</v>
      </c>
      <c r="E287" s="89"/>
      <c r="F287" s="148">
        <f>SUM(F288)</f>
        <v>50195</v>
      </c>
    </row>
    <row r="288" spans="1:6" ht="45">
      <c r="A288" s="56" t="s">
        <v>204</v>
      </c>
      <c r="B288" s="89" t="s">
        <v>153</v>
      </c>
      <c r="C288" s="89" t="s">
        <v>136</v>
      </c>
      <c r="D288" s="93" t="s">
        <v>96</v>
      </c>
      <c r="E288" s="89" t="s">
        <v>139</v>
      </c>
      <c r="F288" s="148">
        <v>50195</v>
      </c>
    </row>
    <row r="289" spans="1:6" ht="45">
      <c r="A289" s="56" t="s">
        <v>704</v>
      </c>
      <c r="B289" s="89" t="s">
        <v>153</v>
      </c>
      <c r="C289" s="89" t="s">
        <v>136</v>
      </c>
      <c r="D289" s="93" t="s">
        <v>324</v>
      </c>
      <c r="E289" s="89"/>
      <c r="F289" s="148">
        <f>SUM(F290)</f>
        <v>49579278</v>
      </c>
    </row>
    <row r="290" spans="1:6" ht="15">
      <c r="A290" s="56" t="s">
        <v>326</v>
      </c>
      <c r="B290" s="89" t="s">
        <v>153</v>
      </c>
      <c r="C290" s="89" t="s">
        <v>136</v>
      </c>
      <c r="D290" s="93" t="s">
        <v>325</v>
      </c>
      <c r="E290" s="89"/>
      <c r="F290" s="148">
        <f>SUM(F291+F294)</f>
        <v>49579278</v>
      </c>
    </row>
    <row r="291" spans="1:6" ht="75">
      <c r="A291" s="56" t="s">
        <v>574</v>
      </c>
      <c r="B291" s="89" t="s">
        <v>153</v>
      </c>
      <c r="C291" s="89" t="s">
        <v>136</v>
      </c>
      <c r="D291" s="93" t="s">
        <v>392</v>
      </c>
      <c r="E291" s="89"/>
      <c r="F291" s="148">
        <f>SUM(F292:F293)</f>
        <v>36813778</v>
      </c>
    </row>
    <row r="292" spans="1:6" ht="45">
      <c r="A292" s="56" t="s">
        <v>204</v>
      </c>
      <c r="B292" s="89" t="s">
        <v>153</v>
      </c>
      <c r="C292" s="89" t="s">
        <v>136</v>
      </c>
      <c r="D292" s="93" t="s">
        <v>392</v>
      </c>
      <c r="E292" s="89" t="s">
        <v>139</v>
      </c>
      <c r="F292" s="148">
        <v>36240863</v>
      </c>
    </row>
    <row r="293" spans="1:6" ht="30">
      <c r="A293" s="56" t="s">
        <v>101</v>
      </c>
      <c r="B293" s="89" t="s">
        <v>153</v>
      </c>
      <c r="C293" s="89" t="s">
        <v>136</v>
      </c>
      <c r="D293" s="93" t="s">
        <v>393</v>
      </c>
      <c r="E293" s="89" t="s">
        <v>142</v>
      </c>
      <c r="F293" s="148">
        <v>572915</v>
      </c>
    </row>
    <row r="294" spans="1:6" ht="30">
      <c r="A294" s="56" t="s">
        <v>209</v>
      </c>
      <c r="B294" s="89" t="s">
        <v>153</v>
      </c>
      <c r="C294" s="89" t="s">
        <v>136</v>
      </c>
      <c r="D294" s="93" t="s">
        <v>411</v>
      </c>
      <c r="E294" s="89"/>
      <c r="F294" s="148">
        <f>SUM(F295:F295)</f>
        <v>12765500</v>
      </c>
    </row>
    <row r="295" spans="1:6" ht="45">
      <c r="A295" s="56" t="s">
        <v>204</v>
      </c>
      <c r="B295" s="89" t="s">
        <v>153</v>
      </c>
      <c r="C295" s="89" t="s">
        <v>136</v>
      </c>
      <c r="D295" s="93" t="s">
        <v>411</v>
      </c>
      <c r="E295" s="89" t="s">
        <v>139</v>
      </c>
      <c r="F295" s="148">
        <v>12765500</v>
      </c>
    </row>
    <row r="296" spans="1:6" ht="28.5">
      <c r="A296" s="55" t="s">
        <v>712</v>
      </c>
      <c r="B296" s="90" t="s">
        <v>153</v>
      </c>
      <c r="C296" s="90" t="s">
        <v>136</v>
      </c>
      <c r="D296" s="91" t="s">
        <v>713</v>
      </c>
      <c r="E296" s="90"/>
      <c r="F296" s="147">
        <f>SUM(F297)</f>
        <v>12500</v>
      </c>
    </row>
    <row r="297" spans="1:6" ht="45">
      <c r="A297" s="56" t="s">
        <v>727</v>
      </c>
      <c r="B297" s="89" t="s">
        <v>153</v>
      </c>
      <c r="C297" s="89" t="s">
        <v>136</v>
      </c>
      <c r="D297" s="93" t="s">
        <v>714</v>
      </c>
      <c r="E297" s="89"/>
      <c r="F297" s="148">
        <f>SUM(F298)</f>
        <v>12500</v>
      </c>
    </row>
    <row r="298" spans="1:6" ht="30">
      <c r="A298" s="56" t="s">
        <v>715</v>
      </c>
      <c r="B298" s="89" t="s">
        <v>153</v>
      </c>
      <c r="C298" s="89" t="s">
        <v>136</v>
      </c>
      <c r="D298" s="93" t="s">
        <v>716</v>
      </c>
      <c r="E298" s="89"/>
      <c r="F298" s="148">
        <f>SUM(F299)</f>
        <v>12500</v>
      </c>
    </row>
    <row r="299" spans="1:6" ht="30">
      <c r="A299" s="56" t="s">
        <v>209</v>
      </c>
      <c r="B299" s="89" t="s">
        <v>153</v>
      </c>
      <c r="C299" s="89" t="s">
        <v>136</v>
      </c>
      <c r="D299" s="93" t="s">
        <v>724</v>
      </c>
      <c r="E299" s="89"/>
      <c r="F299" s="148">
        <f>SUM(F300)</f>
        <v>12500</v>
      </c>
    </row>
    <row r="300" spans="1:6" ht="30">
      <c r="A300" s="56" t="s">
        <v>101</v>
      </c>
      <c r="B300" s="89" t="s">
        <v>153</v>
      </c>
      <c r="C300" s="89" t="s">
        <v>136</v>
      </c>
      <c r="D300" s="93" t="s">
        <v>724</v>
      </c>
      <c r="E300" s="89" t="s">
        <v>142</v>
      </c>
      <c r="F300" s="148">
        <v>12500</v>
      </c>
    </row>
    <row r="301" spans="1:6" ht="15">
      <c r="A301" s="55" t="s">
        <v>154</v>
      </c>
      <c r="B301" s="90" t="s">
        <v>153</v>
      </c>
      <c r="C301" s="90" t="s">
        <v>138</v>
      </c>
      <c r="D301" s="91"/>
      <c r="E301" s="89"/>
      <c r="F301" s="147">
        <f>SUM(F302+F329+F334+F344)</f>
        <v>301982991.39</v>
      </c>
    </row>
    <row r="302" spans="1:6" ht="30">
      <c r="A302" s="56" t="s">
        <v>705</v>
      </c>
      <c r="B302" s="89" t="s">
        <v>153</v>
      </c>
      <c r="C302" s="89" t="s">
        <v>138</v>
      </c>
      <c r="D302" s="93" t="s">
        <v>323</v>
      </c>
      <c r="E302" s="89"/>
      <c r="F302" s="148">
        <f>SUM(F303+F339)</f>
        <v>301097991.39</v>
      </c>
    </row>
    <row r="303" spans="1:6" ht="60">
      <c r="A303" s="56" t="s">
        <v>684</v>
      </c>
      <c r="B303" s="89" t="s">
        <v>222</v>
      </c>
      <c r="C303" s="89" t="s">
        <v>138</v>
      </c>
      <c r="D303" s="93" t="s">
        <v>394</v>
      </c>
      <c r="E303" s="89"/>
      <c r="F303" s="148">
        <f>SUM(F304)</f>
        <v>73925574.39</v>
      </c>
    </row>
    <row r="304" spans="1:6" ht="45">
      <c r="A304" s="56" t="s">
        <v>398</v>
      </c>
      <c r="B304" s="89" t="s">
        <v>153</v>
      </c>
      <c r="C304" s="89" t="s">
        <v>138</v>
      </c>
      <c r="D304" s="93" t="s">
        <v>401</v>
      </c>
      <c r="E304" s="89"/>
      <c r="F304" s="148">
        <f>SUM(F311+F322+F327+F325+F314+F316+F307+F309+F320+F319+F305)</f>
        <v>73925574.39</v>
      </c>
    </row>
    <row r="305" spans="1:6" ht="18.75" customHeight="1">
      <c r="A305" s="191" t="s">
        <v>850</v>
      </c>
      <c r="B305" s="89" t="s">
        <v>153</v>
      </c>
      <c r="C305" s="89" t="s">
        <v>138</v>
      </c>
      <c r="D305" s="93" t="s">
        <v>849</v>
      </c>
      <c r="E305" s="89"/>
      <c r="F305" s="148">
        <f>SUM(F306)</f>
        <v>4599107</v>
      </c>
    </row>
    <row r="306" spans="1:6" ht="30">
      <c r="A306" s="56" t="s">
        <v>101</v>
      </c>
      <c r="B306" s="89" t="s">
        <v>153</v>
      </c>
      <c r="C306" s="89" t="s">
        <v>138</v>
      </c>
      <c r="D306" s="93" t="s">
        <v>849</v>
      </c>
      <c r="E306" s="89" t="s">
        <v>142</v>
      </c>
      <c r="F306" s="148">
        <v>4599107</v>
      </c>
    </row>
    <row r="307" spans="1:6" ht="45">
      <c r="A307" s="191" t="s">
        <v>857</v>
      </c>
      <c r="B307" s="89" t="s">
        <v>153</v>
      </c>
      <c r="C307" s="89" t="s">
        <v>138</v>
      </c>
      <c r="D307" s="93" t="s">
        <v>847</v>
      </c>
      <c r="E307" s="89"/>
      <c r="F307" s="148">
        <f>SUM(F308)</f>
        <v>896799</v>
      </c>
    </row>
    <row r="308" spans="1:6" ht="30">
      <c r="A308" s="56" t="s">
        <v>101</v>
      </c>
      <c r="B308" s="89" t="s">
        <v>153</v>
      </c>
      <c r="C308" s="89" t="s">
        <v>138</v>
      </c>
      <c r="D308" s="93" t="s">
        <v>847</v>
      </c>
      <c r="E308" s="89" t="s">
        <v>142</v>
      </c>
      <c r="F308" s="148">
        <v>896799</v>
      </c>
    </row>
    <row r="309" spans="1:6" ht="60">
      <c r="A309" s="191" t="s">
        <v>858</v>
      </c>
      <c r="B309" s="89" t="s">
        <v>153</v>
      </c>
      <c r="C309" s="89" t="s">
        <v>138</v>
      </c>
      <c r="D309" s="93" t="s">
        <v>848</v>
      </c>
      <c r="E309" s="89"/>
      <c r="F309" s="148">
        <f>SUM(F310)</f>
        <v>397070</v>
      </c>
    </row>
    <row r="310" spans="1:6" ht="30">
      <c r="A310" s="56" t="s">
        <v>101</v>
      </c>
      <c r="B310" s="89" t="s">
        <v>153</v>
      </c>
      <c r="C310" s="89" t="s">
        <v>138</v>
      </c>
      <c r="D310" s="93" t="s">
        <v>848</v>
      </c>
      <c r="E310" s="89" t="s">
        <v>142</v>
      </c>
      <c r="F310" s="148">
        <v>397070</v>
      </c>
    </row>
    <row r="311" spans="1:6" ht="30">
      <c r="A311" s="56" t="s">
        <v>209</v>
      </c>
      <c r="B311" s="89" t="s">
        <v>153</v>
      </c>
      <c r="C311" s="89" t="s">
        <v>138</v>
      </c>
      <c r="D311" s="93" t="s">
        <v>402</v>
      </c>
      <c r="E311" s="89"/>
      <c r="F311" s="148">
        <f>SUM(F312+F313)</f>
        <v>52989647.15</v>
      </c>
    </row>
    <row r="312" spans="1:6" ht="30">
      <c r="A312" s="56" t="s">
        <v>101</v>
      </c>
      <c r="B312" s="89" t="s">
        <v>153</v>
      </c>
      <c r="C312" s="89" t="s">
        <v>138</v>
      </c>
      <c r="D312" s="93" t="s">
        <v>402</v>
      </c>
      <c r="E312" s="89" t="s">
        <v>142</v>
      </c>
      <c r="F312" s="148">
        <v>49125313.15</v>
      </c>
    </row>
    <row r="313" spans="1:6" ht="15">
      <c r="A313" s="56" t="s">
        <v>144</v>
      </c>
      <c r="B313" s="89" t="s">
        <v>153</v>
      </c>
      <c r="C313" s="89" t="s">
        <v>138</v>
      </c>
      <c r="D313" s="93" t="s">
        <v>402</v>
      </c>
      <c r="E313" s="89" t="s">
        <v>143</v>
      </c>
      <c r="F313" s="148">
        <v>3864334</v>
      </c>
    </row>
    <row r="314" spans="1:6" ht="30">
      <c r="A314" s="56" t="s">
        <v>840</v>
      </c>
      <c r="B314" s="89" t="s">
        <v>153</v>
      </c>
      <c r="C314" s="89" t="s">
        <v>138</v>
      </c>
      <c r="D314" s="93" t="s">
        <v>803</v>
      </c>
      <c r="E314" s="89"/>
      <c r="F314" s="148">
        <f>SUM(F315)</f>
        <v>500000</v>
      </c>
    </row>
    <row r="315" spans="1:6" ht="30">
      <c r="A315" s="56" t="s">
        <v>101</v>
      </c>
      <c r="B315" s="89" t="s">
        <v>153</v>
      </c>
      <c r="C315" s="89" t="s">
        <v>138</v>
      </c>
      <c r="D315" s="93" t="s">
        <v>803</v>
      </c>
      <c r="E315" s="89" t="s">
        <v>142</v>
      </c>
      <c r="F315" s="148">
        <v>500000</v>
      </c>
    </row>
    <row r="316" spans="1:6" ht="30">
      <c r="A316" s="56" t="s">
        <v>804</v>
      </c>
      <c r="B316" s="89" t="s">
        <v>153</v>
      </c>
      <c r="C316" s="89" t="s">
        <v>138</v>
      </c>
      <c r="D316" s="93" t="s">
        <v>805</v>
      </c>
      <c r="E316" s="89"/>
      <c r="F316" s="148">
        <f>SUM(F317)</f>
        <v>5157814.24</v>
      </c>
    </row>
    <row r="317" spans="1:6" ht="30">
      <c r="A317" s="56" t="s">
        <v>101</v>
      </c>
      <c r="B317" s="89" t="s">
        <v>153</v>
      </c>
      <c r="C317" s="89" t="s">
        <v>138</v>
      </c>
      <c r="D317" s="93" t="s">
        <v>805</v>
      </c>
      <c r="E317" s="89" t="s">
        <v>142</v>
      </c>
      <c r="F317" s="148">
        <v>5157814.24</v>
      </c>
    </row>
    <row r="318" spans="1:6" ht="30">
      <c r="A318" s="191" t="s">
        <v>852</v>
      </c>
      <c r="B318" s="89" t="s">
        <v>153</v>
      </c>
      <c r="C318" s="89" t="s">
        <v>138</v>
      </c>
      <c r="D318" s="93" t="s">
        <v>851</v>
      </c>
      <c r="E318" s="89"/>
      <c r="F318" s="148">
        <f>SUM(F319)</f>
        <v>2476443</v>
      </c>
    </row>
    <row r="319" spans="1:6" ht="30">
      <c r="A319" s="56" t="s">
        <v>101</v>
      </c>
      <c r="B319" s="89" t="s">
        <v>153</v>
      </c>
      <c r="C319" s="89" t="s">
        <v>138</v>
      </c>
      <c r="D319" s="93" t="s">
        <v>851</v>
      </c>
      <c r="E319" s="89" t="s">
        <v>142</v>
      </c>
      <c r="F319" s="148">
        <v>2476443</v>
      </c>
    </row>
    <row r="320" spans="1:6" ht="30">
      <c r="A320" s="190" t="s">
        <v>853</v>
      </c>
      <c r="B320" s="89" t="s">
        <v>153</v>
      </c>
      <c r="C320" s="89" t="s">
        <v>138</v>
      </c>
      <c r="D320" s="93" t="s">
        <v>854</v>
      </c>
      <c r="E320" s="89"/>
      <c r="F320" s="148">
        <f>SUM(F321)</f>
        <v>241693</v>
      </c>
    </row>
    <row r="321" spans="1:6" ht="45">
      <c r="A321" s="56" t="s">
        <v>204</v>
      </c>
      <c r="B321" s="89" t="s">
        <v>153</v>
      </c>
      <c r="C321" s="89" t="s">
        <v>138</v>
      </c>
      <c r="D321" s="93" t="s">
        <v>854</v>
      </c>
      <c r="E321" s="89" t="s">
        <v>139</v>
      </c>
      <c r="F321" s="148">
        <v>241693</v>
      </c>
    </row>
    <row r="322" spans="1:6" ht="30">
      <c r="A322" s="58" t="s">
        <v>95</v>
      </c>
      <c r="B322" s="89" t="s">
        <v>153</v>
      </c>
      <c r="C322" s="89" t="s">
        <v>138</v>
      </c>
      <c r="D322" s="93" t="s">
        <v>96</v>
      </c>
      <c r="E322" s="89"/>
      <c r="F322" s="148">
        <f>SUM(F323:F324)</f>
        <v>1579364</v>
      </c>
    </row>
    <row r="323" spans="1:6" ht="45">
      <c r="A323" s="56" t="s">
        <v>204</v>
      </c>
      <c r="B323" s="89" t="s">
        <v>153</v>
      </c>
      <c r="C323" s="89" t="s">
        <v>138</v>
      </c>
      <c r="D323" s="93" t="s">
        <v>96</v>
      </c>
      <c r="E323" s="89" t="s">
        <v>139</v>
      </c>
      <c r="F323" s="148">
        <v>1434364</v>
      </c>
    </row>
    <row r="324" spans="1:6" ht="15">
      <c r="A324" s="56" t="s">
        <v>164</v>
      </c>
      <c r="B324" s="89" t="s">
        <v>153</v>
      </c>
      <c r="C324" s="89" t="s">
        <v>138</v>
      </c>
      <c r="D324" s="93" t="s">
        <v>96</v>
      </c>
      <c r="E324" s="89" t="s">
        <v>163</v>
      </c>
      <c r="F324" s="148">
        <v>145000</v>
      </c>
    </row>
    <row r="325" spans="1:6" ht="45">
      <c r="A325" s="56" t="s">
        <v>801</v>
      </c>
      <c r="B325" s="89" t="s">
        <v>153</v>
      </c>
      <c r="C325" s="89" t="s">
        <v>138</v>
      </c>
      <c r="D325" s="93" t="s">
        <v>802</v>
      </c>
      <c r="E325" s="89"/>
      <c r="F325" s="148">
        <f>SUM(F326)</f>
        <v>1380327</v>
      </c>
    </row>
    <row r="326" spans="1:6" ht="30">
      <c r="A326" s="56" t="s">
        <v>101</v>
      </c>
      <c r="B326" s="89" t="s">
        <v>153</v>
      </c>
      <c r="C326" s="89" t="s">
        <v>138</v>
      </c>
      <c r="D326" s="93" t="s">
        <v>802</v>
      </c>
      <c r="E326" s="89" t="s">
        <v>142</v>
      </c>
      <c r="F326" s="148">
        <v>1380327</v>
      </c>
    </row>
    <row r="327" spans="1:6" ht="60">
      <c r="A327" s="46" t="s">
        <v>725</v>
      </c>
      <c r="B327" s="89" t="s">
        <v>153</v>
      </c>
      <c r="C327" s="89" t="s">
        <v>138</v>
      </c>
      <c r="D327" s="93" t="s">
        <v>98</v>
      </c>
      <c r="E327" s="89"/>
      <c r="F327" s="148">
        <f>SUM(F328)</f>
        <v>3707310</v>
      </c>
    </row>
    <row r="328" spans="1:6" ht="30">
      <c r="A328" s="56" t="s">
        <v>101</v>
      </c>
      <c r="B328" s="89" t="s">
        <v>153</v>
      </c>
      <c r="C328" s="89" t="s">
        <v>138</v>
      </c>
      <c r="D328" s="93" t="s">
        <v>99</v>
      </c>
      <c r="E328" s="89" t="s">
        <v>142</v>
      </c>
      <c r="F328" s="148">
        <v>3707310</v>
      </c>
    </row>
    <row r="329" spans="1:6" ht="30">
      <c r="A329" s="56" t="s">
        <v>72</v>
      </c>
      <c r="B329" s="89" t="s">
        <v>153</v>
      </c>
      <c r="C329" s="89" t="s">
        <v>138</v>
      </c>
      <c r="D329" s="93" t="s">
        <v>70</v>
      </c>
      <c r="E329" s="89"/>
      <c r="F329" s="148">
        <f>SUM(F330)</f>
        <v>150000</v>
      </c>
    </row>
    <row r="330" spans="1:6" ht="45">
      <c r="A330" s="56" t="s">
        <v>73</v>
      </c>
      <c r="B330" s="89" t="s">
        <v>153</v>
      </c>
      <c r="C330" s="89" t="s">
        <v>138</v>
      </c>
      <c r="D330" s="93" t="s">
        <v>71</v>
      </c>
      <c r="E330" s="89"/>
      <c r="F330" s="148">
        <f>SUM(F331)</f>
        <v>150000</v>
      </c>
    </row>
    <row r="331" spans="1:6" ht="30">
      <c r="A331" s="15" t="s">
        <v>75</v>
      </c>
      <c r="B331" s="89" t="s">
        <v>153</v>
      </c>
      <c r="C331" s="89" t="s">
        <v>138</v>
      </c>
      <c r="D331" s="93" t="s">
        <v>74</v>
      </c>
      <c r="E331" s="89"/>
      <c r="F331" s="148">
        <f>SUM(F333)</f>
        <v>150000</v>
      </c>
    </row>
    <row r="332" spans="1:6" ht="15">
      <c r="A332" s="15" t="s">
        <v>77</v>
      </c>
      <c r="B332" s="89" t="s">
        <v>153</v>
      </c>
      <c r="C332" s="89" t="s">
        <v>138</v>
      </c>
      <c r="D332" s="93" t="s">
        <v>76</v>
      </c>
      <c r="E332" s="89"/>
      <c r="F332" s="148">
        <f>SUM(F333)</f>
        <v>150000</v>
      </c>
    </row>
    <row r="333" spans="1:6" ht="30">
      <c r="A333" s="56" t="s">
        <v>101</v>
      </c>
      <c r="B333" s="89" t="s">
        <v>153</v>
      </c>
      <c r="C333" s="89" t="s">
        <v>138</v>
      </c>
      <c r="D333" s="93" t="s">
        <v>76</v>
      </c>
      <c r="E333" s="89" t="s">
        <v>142</v>
      </c>
      <c r="F333" s="148">
        <v>150000</v>
      </c>
    </row>
    <row r="334" spans="1:6" ht="30">
      <c r="A334" s="56" t="s">
        <v>712</v>
      </c>
      <c r="B334" s="89" t="s">
        <v>153</v>
      </c>
      <c r="C334" s="89" t="s">
        <v>138</v>
      </c>
      <c r="D334" s="93" t="s">
        <v>713</v>
      </c>
      <c r="E334" s="89"/>
      <c r="F334" s="148">
        <f>SUM(F335)</f>
        <v>35000</v>
      </c>
    </row>
    <row r="335" spans="1:6" ht="45">
      <c r="A335" s="56" t="s">
        <v>727</v>
      </c>
      <c r="B335" s="89" t="s">
        <v>153</v>
      </c>
      <c r="C335" s="89" t="s">
        <v>138</v>
      </c>
      <c r="D335" s="93" t="s">
        <v>714</v>
      </c>
      <c r="E335" s="89"/>
      <c r="F335" s="148">
        <f>SUM(F336)</f>
        <v>35000</v>
      </c>
    </row>
    <row r="336" spans="1:6" ht="30">
      <c r="A336" s="56" t="s">
        <v>715</v>
      </c>
      <c r="B336" s="89" t="s">
        <v>153</v>
      </c>
      <c r="C336" s="89" t="s">
        <v>138</v>
      </c>
      <c r="D336" s="93" t="s">
        <v>716</v>
      </c>
      <c r="E336" s="89"/>
      <c r="F336" s="148">
        <f>SUM(F337)</f>
        <v>35000</v>
      </c>
    </row>
    <row r="337" spans="1:6" ht="30">
      <c r="A337" s="56" t="s">
        <v>209</v>
      </c>
      <c r="B337" s="89" t="s">
        <v>153</v>
      </c>
      <c r="C337" s="89" t="s">
        <v>138</v>
      </c>
      <c r="D337" s="93" t="s">
        <v>724</v>
      </c>
      <c r="E337" s="89"/>
      <c r="F337" s="148">
        <f>SUM(F338)</f>
        <v>35000</v>
      </c>
    </row>
    <row r="338" spans="1:6" ht="30">
      <c r="A338" s="56" t="s">
        <v>101</v>
      </c>
      <c r="B338" s="89" t="s">
        <v>153</v>
      </c>
      <c r="C338" s="89" t="s">
        <v>138</v>
      </c>
      <c r="D338" s="93" t="s">
        <v>724</v>
      </c>
      <c r="E338" s="89" t="s">
        <v>142</v>
      </c>
      <c r="F338" s="148">
        <v>35000</v>
      </c>
    </row>
    <row r="339" spans="1:6" ht="42.75">
      <c r="A339" s="55" t="s">
        <v>741</v>
      </c>
      <c r="B339" s="90" t="s">
        <v>153</v>
      </c>
      <c r="C339" s="90" t="s">
        <v>138</v>
      </c>
      <c r="D339" s="91" t="s">
        <v>324</v>
      </c>
      <c r="E339" s="90"/>
      <c r="F339" s="147">
        <f>SUM(F340)</f>
        <v>227172417</v>
      </c>
    </row>
    <row r="340" spans="1:6" ht="23.25" customHeight="1">
      <c r="A340" s="56" t="s">
        <v>687</v>
      </c>
      <c r="B340" s="89" t="s">
        <v>153</v>
      </c>
      <c r="C340" s="89" t="s">
        <v>138</v>
      </c>
      <c r="D340" s="93" t="s">
        <v>399</v>
      </c>
      <c r="E340" s="89"/>
      <c r="F340" s="148">
        <f>SUM(F341)</f>
        <v>227172417</v>
      </c>
    </row>
    <row r="341" spans="1:6" ht="90">
      <c r="A341" s="56" t="s">
        <v>575</v>
      </c>
      <c r="B341" s="89" t="s">
        <v>153</v>
      </c>
      <c r="C341" s="89" t="s">
        <v>138</v>
      </c>
      <c r="D341" s="93" t="s">
        <v>404</v>
      </c>
      <c r="E341" s="89"/>
      <c r="F341" s="148">
        <f>SUM(F342:F343)</f>
        <v>227172417</v>
      </c>
    </row>
    <row r="342" spans="1:6" ht="45">
      <c r="A342" s="56" t="s">
        <v>204</v>
      </c>
      <c r="B342" s="89" t="s">
        <v>153</v>
      </c>
      <c r="C342" s="89" t="s">
        <v>138</v>
      </c>
      <c r="D342" s="93" t="s">
        <v>405</v>
      </c>
      <c r="E342" s="89" t="s">
        <v>139</v>
      </c>
      <c r="F342" s="148">
        <v>219678811</v>
      </c>
    </row>
    <row r="343" spans="1:6" ht="30">
      <c r="A343" s="56" t="s">
        <v>101</v>
      </c>
      <c r="B343" s="89" t="s">
        <v>153</v>
      </c>
      <c r="C343" s="89" t="s">
        <v>138</v>
      </c>
      <c r="D343" s="93" t="s">
        <v>405</v>
      </c>
      <c r="E343" s="89" t="s">
        <v>142</v>
      </c>
      <c r="F343" s="148">
        <v>7493606</v>
      </c>
    </row>
    <row r="344" spans="1:6" ht="28.5">
      <c r="A344" s="18" t="s">
        <v>179</v>
      </c>
      <c r="B344" s="89" t="s">
        <v>153</v>
      </c>
      <c r="C344" s="89" t="s">
        <v>138</v>
      </c>
      <c r="D344" s="93" t="s">
        <v>277</v>
      </c>
      <c r="E344" s="89"/>
      <c r="F344" s="148">
        <f>SUM(F345)</f>
        <v>700000</v>
      </c>
    </row>
    <row r="345" spans="1:6" ht="30">
      <c r="A345" s="58" t="s">
        <v>180</v>
      </c>
      <c r="B345" s="89" t="s">
        <v>153</v>
      </c>
      <c r="C345" s="89" t="s">
        <v>138</v>
      </c>
      <c r="D345" s="93" t="s">
        <v>883</v>
      </c>
      <c r="E345" s="89"/>
      <c r="F345" s="148">
        <f>SUM(F346)</f>
        <v>700000</v>
      </c>
    </row>
    <row r="346" spans="1:6" ht="30">
      <c r="A346" s="15" t="s">
        <v>209</v>
      </c>
      <c r="B346" s="89" t="s">
        <v>153</v>
      </c>
      <c r="C346" s="89" t="s">
        <v>138</v>
      </c>
      <c r="D346" s="93" t="s">
        <v>279</v>
      </c>
      <c r="E346" s="89"/>
      <c r="F346" s="148">
        <f>SUM(F347)</f>
        <v>700000</v>
      </c>
    </row>
    <row r="347" spans="1:6" ht="15">
      <c r="A347" s="56" t="s">
        <v>144</v>
      </c>
      <c r="B347" s="89" t="s">
        <v>153</v>
      </c>
      <c r="C347" s="89" t="s">
        <v>138</v>
      </c>
      <c r="D347" s="93" t="s">
        <v>279</v>
      </c>
      <c r="E347" s="89" t="s">
        <v>143</v>
      </c>
      <c r="F347" s="148">
        <v>700000</v>
      </c>
    </row>
    <row r="348" spans="1:6" s="1" customFormat="1" ht="15">
      <c r="A348" s="55" t="s">
        <v>619</v>
      </c>
      <c r="B348" s="90" t="s">
        <v>153</v>
      </c>
      <c r="C348" s="90" t="s">
        <v>141</v>
      </c>
      <c r="D348" s="91"/>
      <c r="E348" s="90"/>
      <c r="F348" s="147">
        <f>SUM(F349+F357)</f>
        <v>17300311.6</v>
      </c>
    </row>
    <row r="349" spans="1:6" s="1" customFormat="1" ht="28.5">
      <c r="A349" s="55" t="s">
        <v>706</v>
      </c>
      <c r="B349" s="90" t="s">
        <v>153</v>
      </c>
      <c r="C349" s="90" t="s">
        <v>141</v>
      </c>
      <c r="D349" s="91" t="s">
        <v>323</v>
      </c>
      <c r="E349" s="89"/>
      <c r="F349" s="148">
        <f>SUM(F350)</f>
        <v>17295311.6</v>
      </c>
    </row>
    <row r="350" spans="1:6" ht="45">
      <c r="A350" s="56" t="s">
        <v>742</v>
      </c>
      <c r="B350" s="90" t="s">
        <v>153</v>
      </c>
      <c r="C350" s="90" t="s">
        <v>141</v>
      </c>
      <c r="D350" s="91" t="s">
        <v>406</v>
      </c>
      <c r="E350" s="90"/>
      <c r="F350" s="147">
        <f>SUM(F351)</f>
        <v>17295311.6</v>
      </c>
    </row>
    <row r="351" spans="1:6" ht="30">
      <c r="A351" s="56" t="s">
        <v>407</v>
      </c>
      <c r="B351" s="89" t="s">
        <v>153</v>
      </c>
      <c r="C351" s="89" t="s">
        <v>141</v>
      </c>
      <c r="D351" s="93" t="s">
        <v>0</v>
      </c>
      <c r="E351" s="89"/>
      <c r="F351" s="148">
        <f>SUM(F352)</f>
        <v>17295311.6</v>
      </c>
    </row>
    <row r="352" spans="1:6" ht="30">
      <c r="A352" s="56" t="s">
        <v>209</v>
      </c>
      <c r="B352" s="89" t="s">
        <v>153</v>
      </c>
      <c r="C352" s="89" t="s">
        <v>141</v>
      </c>
      <c r="D352" s="93" t="s">
        <v>1</v>
      </c>
      <c r="E352" s="89"/>
      <c r="F352" s="148">
        <f>SUM(F353:F356)</f>
        <v>17295311.6</v>
      </c>
    </row>
    <row r="353" spans="1:6" ht="45">
      <c r="A353" s="56" t="s">
        <v>204</v>
      </c>
      <c r="B353" s="89" t="s">
        <v>153</v>
      </c>
      <c r="C353" s="89" t="s">
        <v>141</v>
      </c>
      <c r="D353" s="93" t="s">
        <v>1</v>
      </c>
      <c r="E353" s="89" t="s">
        <v>139</v>
      </c>
      <c r="F353" s="148">
        <v>14387980</v>
      </c>
    </row>
    <row r="354" spans="1:6" ht="30">
      <c r="A354" s="56" t="s">
        <v>101</v>
      </c>
      <c r="B354" s="89" t="s">
        <v>153</v>
      </c>
      <c r="C354" s="89" t="s">
        <v>141</v>
      </c>
      <c r="D354" s="93" t="s">
        <v>1</v>
      </c>
      <c r="E354" s="89" t="s">
        <v>142</v>
      </c>
      <c r="F354" s="148">
        <v>1627346.6</v>
      </c>
    </row>
    <row r="355" spans="1:6" ht="15">
      <c r="A355" s="56" t="s">
        <v>164</v>
      </c>
      <c r="B355" s="89" t="s">
        <v>153</v>
      </c>
      <c r="C355" s="89" t="s">
        <v>141</v>
      </c>
      <c r="D355" s="93" t="s">
        <v>1</v>
      </c>
      <c r="E355" s="89" t="s">
        <v>163</v>
      </c>
      <c r="F355" s="148">
        <v>123500</v>
      </c>
    </row>
    <row r="356" spans="1:6" ht="15">
      <c r="A356" s="56" t="s">
        <v>144</v>
      </c>
      <c r="B356" s="89" t="s">
        <v>153</v>
      </c>
      <c r="C356" s="89" t="s">
        <v>141</v>
      </c>
      <c r="D356" s="93" t="s">
        <v>1</v>
      </c>
      <c r="E356" s="89" t="s">
        <v>143</v>
      </c>
      <c r="F356" s="148">
        <v>1156485</v>
      </c>
    </row>
    <row r="357" spans="1:6" ht="30">
      <c r="A357" s="56" t="s">
        <v>712</v>
      </c>
      <c r="B357" s="89" t="s">
        <v>153</v>
      </c>
      <c r="C357" s="89" t="s">
        <v>141</v>
      </c>
      <c r="D357" s="93" t="s">
        <v>713</v>
      </c>
      <c r="E357" s="89"/>
      <c r="F357" s="148">
        <f>SUM(F358)</f>
        <v>5000</v>
      </c>
    </row>
    <row r="358" spans="1:6" ht="38.25" customHeight="1">
      <c r="A358" s="56" t="s">
        <v>727</v>
      </c>
      <c r="B358" s="89" t="s">
        <v>153</v>
      </c>
      <c r="C358" s="89" t="s">
        <v>141</v>
      </c>
      <c r="D358" s="93" t="s">
        <v>714</v>
      </c>
      <c r="E358" s="89"/>
      <c r="F358" s="148">
        <f>SUM(F359)</f>
        <v>5000</v>
      </c>
    </row>
    <row r="359" spans="1:6" ht="30">
      <c r="A359" s="56" t="s">
        <v>715</v>
      </c>
      <c r="B359" s="89" t="s">
        <v>153</v>
      </c>
      <c r="C359" s="89" t="s">
        <v>141</v>
      </c>
      <c r="D359" s="93" t="s">
        <v>716</v>
      </c>
      <c r="E359" s="89"/>
      <c r="F359" s="148">
        <f>SUM(F360)</f>
        <v>5000</v>
      </c>
    </row>
    <row r="360" spans="1:6" ht="30">
      <c r="A360" s="56" t="s">
        <v>209</v>
      </c>
      <c r="B360" s="89" t="s">
        <v>153</v>
      </c>
      <c r="C360" s="89" t="s">
        <v>141</v>
      </c>
      <c r="D360" s="93" t="s">
        <v>724</v>
      </c>
      <c r="E360" s="89"/>
      <c r="F360" s="148">
        <f>SUM(F361)</f>
        <v>5000</v>
      </c>
    </row>
    <row r="361" spans="1:6" ht="30">
      <c r="A361" s="56" t="s">
        <v>101</v>
      </c>
      <c r="B361" s="89" t="s">
        <v>153</v>
      </c>
      <c r="C361" s="89" t="s">
        <v>141</v>
      </c>
      <c r="D361" s="93" t="s">
        <v>724</v>
      </c>
      <c r="E361" s="89" t="s">
        <v>142</v>
      </c>
      <c r="F361" s="148">
        <v>5000</v>
      </c>
    </row>
    <row r="362" spans="1:6" ht="15">
      <c r="A362" s="55" t="s">
        <v>743</v>
      </c>
      <c r="B362" s="90" t="s">
        <v>153</v>
      </c>
      <c r="C362" s="90" t="s">
        <v>153</v>
      </c>
      <c r="D362" s="91"/>
      <c r="E362" s="89"/>
      <c r="F362" s="147">
        <f>SUM(F363)</f>
        <v>2541529</v>
      </c>
    </row>
    <row r="363" spans="1:6" s="1" customFormat="1" ht="50.25" customHeight="1">
      <c r="A363" s="55" t="s">
        <v>773</v>
      </c>
      <c r="B363" s="90" t="s">
        <v>153</v>
      </c>
      <c r="C363" s="90" t="s">
        <v>153</v>
      </c>
      <c r="D363" s="91" t="s">
        <v>334</v>
      </c>
      <c r="E363" s="90"/>
      <c r="F363" s="147">
        <f>SUM(F364+F369)</f>
        <v>2541529</v>
      </c>
    </row>
    <row r="364" spans="1:6" s="1" customFormat="1" ht="60">
      <c r="A364" s="58" t="s">
        <v>775</v>
      </c>
      <c r="B364" s="89" t="s">
        <v>153</v>
      </c>
      <c r="C364" s="89" t="s">
        <v>153</v>
      </c>
      <c r="D364" s="93" t="s">
        <v>2</v>
      </c>
      <c r="E364" s="89"/>
      <c r="F364" s="148">
        <f>SUM(F365)</f>
        <v>100000</v>
      </c>
    </row>
    <row r="365" spans="1:6" s="1" customFormat="1" ht="30">
      <c r="A365" s="58" t="s">
        <v>3</v>
      </c>
      <c r="B365" s="89" t="s">
        <v>153</v>
      </c>
      <c r="C365" s="89" t="s">
        <v>153</v>
      </c>
      <c r="D365" s="93" t="s">
        <v>4</v>
      </c>
      <c r="E365" s="89"/>
      <c r="F365" s="148">
        <f>SUM(F366)</f>
        <v>100000</v>
      </c>
    </row>
    <row r="366" spans="1:6" s="1" customFormat="1" ht="15">
      <c r="A366" s="15" t="s">
        <v>210</v>
      </c>
      <c r="B366" s="89" t="s">
        <v>153</v>
      </c>
      <c r="C366" s="89" t="s">
        <v>153</v>
      </c>
      <c r="D366" s="93" t="s">
        <v>5</v>
      </c>
      <c r="E366" s="89"/>
      <c r="F366" s="148">
        <f>SUM(F367+F368)</f>
        <v>100000</v>
      </c>
    </row>
    <row r="367" spans="1:6" ht="30">
      <c r="A367" s="56" t="s">
        <v>101</v>
      </c>
      <c r="B367" s="89" t="s">
        <v>153</v>
      </c>
      <c r="C367" s="89" t="s">
        <v>153</v>
      </c>
      <c r="D367" s="93" t="s">
        <v>6</v>
      </c>
      <c r="E367" s="89" t="s">
        <v>142</v>
      </c>
      <c r="F367" s="148">
        <v>30000</v>
      </c>
    </row>
    <row r="368" spans="1:6" ht="15">
      <c r="A368" s="56" t="s">
        <v>164</v>
      </c>
      <c r="B368" s="89" t="s">
        <v>153</v>
      </c>
      <c r="C368" s="89" t="s">
        <v>153</v>
      </c>
      <c r="D368" s="93" t="s">
        <v>6</v>
      </c>
      <c r="E368" s="89" t="s">
        <v>163</v>
      </c>
      <c r="F368" s="148">
        <v>70000</v>
      </c>
    </row>
    <row r="369" spans="1:6" ht="60">
      <c r="A369" s="58" t="s">
        <v>777</v>
      </c>
      <c r="B369" s="89" t="s">
        <v>153</v>
      </c>
      <c r="C369" s="89" t="s">
        <v>153</v>
      </c>
      <c r="D369" s="93" t="s">
        <v>7</v>
      </c>
      <c r="E369" s="89"/>
      <c r="F369" s="148">
        <f>SUM(F370)</f>
        <v>2441529</v>
      </c>
    </row>
    <row r="370" spans="1:6" ht="15">
      <c r="A370" s="58" t="s">
        <v>708</v>
      </c>
      <c r="B370" s="89" t="s">
        <v>153</v>
      </c>
      <c r="C370" s="89" t="s">
        <v>153</v>
      </c>
      <c r="D370" s="93" t="s">
        <v>33</v>
      </c>
      <c r="E370" s="89"/>
      <c r="F370" s="148">
        <f>SUM(F373+F371)</f>
        <v>2441529</v>
      </c>
    </row>
    <row r="371" spans="1:6" ht="45">
      <c r="A371" s="187" t="s">
        <v>845</v>
      </c>
      <c r="B371" s="89" t="s">
        <v>153</v>
      </c>
      <c r="C371" s="89" t="s">
        <v>153</v>
      </c>
      <c r="D371" s="93" t="s">
        <v>844</v>
      </c>
      <c r="E371" s="89"/>
      <c r="F371" s="148">
        <f>SUM(F372)</f>
        <v>874800</v>
      </c>
    </row>
    <row r="372" spans="1:6" ht="30">
      <c r="A372" s="56" t="s">
        <v>101</v>
      </c>
      <c r="B372" s="89" t="s">
        <v>153</v>
      </c>
      <c r="C372" s="89" t="s">
        <v>153</v>
      </c>
      <c r="D372" s="93" t="s">
        <v>844</v>
      </c>
      <c r="E372" s="89" t="s">
        <v>142</v>
      </c>
      <c r="F372" s="148">
        <v>874800</v>
      </c>
    </row>
    <row r="373" spans="1:6" ht="15">
      <c r="A373" s="15" t="s">
        <v>87</v>
      </c>
      <c r="B373" s="89" t="s">
        <v>153</v>
      </c>
      <c r="C373" s="89" t="s">
        <v>153</v>
      </c>
      <c r="D373" s="93" t="s">
        <v>88</v>
      </c>
      <c r="E373" s="89"/>
      <c r="F373" s="148">
        <f>SUM(F374:F375)</f>
        <v>1566729</v>
      </c>
    </row>
    <row r="374" spans="1:6" ht="30">
      <c r="A374" s="56" t="s">
        <v>101</v>
      </c>
      <c r="B374" s="89" t="s">
        <v>153</v>
      </c>
      <c r="C374" s="89" t="s">
        <v>153</v>
      </c>
      <c r="D374" s="93" t="s">
        <v>88</v>
      </c>
      <c r="E374" s="89" t="s">
        <v>142</v>
      </c>
      <c r="F374" s="148">
        <v>213300</v>
      </c>
    </row>
    <row r="375" spans="1:6" s="3" customFormat="1" ht="15">
      <c r="A375" s="56" t="s">
        <v>164</v>
      </c>
      <c r="B375" s="89" t="s">
        <v>153</v>
      </c>
      <c r="C375" s="89" t="s">
        <v>153</v>
      </c>
      <c r="D375" s="93" t="s">
        <v>88</v>
      </c>
      <c r="E375" s="89" t="s">
        <v>163</v>
      </c>
      <c r="F375" s="148">
        <v>1353429</v>
      </c>
    </row>
    <row r="376" spans="1:6" s="3" customFormat="1" ht="15">
      <c r="A376" s="55" t="s">
        <v>155</v>
      </c>
      <c r="B376" s="90" t="s">
        <v>153</v>
      </c>
      <c r="C376" s="90" t="s">
        <v>156</v>
      </c>
      <c r="D376" s="91"/>
      <c r="E376" s="89"/>
      <c r="F376" s="147">
        <f>SUM(F377)</f>
        <v>8973262</v>
      </c>
    </row>
    <row r="377" spans="1:6" s="1" customFormat="1" ht="30">
      <c r="A377" s="58" t="s">
        <v>711</v>
      </c>
      <c r="B377" s="89" t="s">
        <v>153</v>
      </c>
      <c r="C377" s="89" t="s">
        <v>156</v>
      </c>
      <c r="D377" s="89" t="s">
        <v>323</v>
      </c>
      <c r="E377" s="89"/>
      <c r="F377" s="148">
        <f>SUM(F378)</f>
        <v>8973262</v>
      </c>
    </row>
    <row r="378" spans="1:6" s="1" customFormat="1" ht="60">
      <c r="A378" s="58" t="s">
        <v>684</v>
      </c>
      <c r="B378" s="89" t="s">
        <v>153</v>
      </c>
      <c r="C378" s="89" t="s">
        <v>156</v>
      </c>
      <c r="D378" s="89" t="s">
        <v>394</v>
      </c>
      <c r="E378" s="89"/>
      <c r="F378" s="148">
        <f>SUM(F379+F389)</f>
        <v>8973262</v>
      </c>
    </row>
    <row r="379" spans="1:6" s="1" customFormat="1" ht="30">
      <c r="A379" s="56" t="s">
        <v>9</v>
      </c>
      <c r="B379" s="89" t="s">
        <v>153</v>
      </c>
      <c r="C379" s="89" t="s">
        <v>156</v>
      </c>
      <c r="D379" s="89" t="s">
        <v>8</v>
      </c>
      <c r="E379" s="89"/>
      <c r="F379" s="148">
        <f>SUM(F380+F382+F386)</f>
        <v>8968762</v>
      </c>
    </row>
    <row r="380" spans="1:6" s="1" customFormat="1" ht="30">
      <c r="A380" s="56" t="s">
        <v>126</v>
      </c>
      <c r="B380" s="89" t="s">
        <v>153</v>
      </c>
      <c r="C380" s="89" t="s">
        <v>156</v>
      </c>
      <c r="D380" s="89" t="s">
        <v>10</v>
      </c>
      <c r="E380" s="89"/>
      <c r="F380" s="148">
        <f>SUM(F381)</f>
        <v>166326</v>
      </c>
    </row>
    <row r="381" spans="1:6" s="1" customFormat="1" ht="45">
      <c r="A381" s="56" t="s">
        <v>744</v>
      </c>
      <c r="B381" s="89" t="s">
        <v>153</v>
      </c>
      <c r="C381" s="89" t="s">
        <v>156</v>
      </c>
      <c r="D381" s="89" t="s">
        <v>10</v>
      </c>
      <c r="E381" s="89" t="s">
        <v>139</v>
      </c>
      <c r="F381" s="148">
        <v>166326</v>
      </c>
    </row>
    <row r="382" spans="1:6" ht="31.5" customHeight="1">
      <c r="A382" s="56" t="s">
        <v>209</v>
      </c>
      <c r="B382" s="89" t="s">
        <v>153</v>
      </c>
      <c r="C382" s="89" t="s">
        <v>156</v>
      </c>
      <c r="D382" s="89" t="s">
        <v>397</v>
      </c>
      <c r="E382" s="89"/>
      <c r="F382" s="148">
        <f>SUM(F383:F385)</f>
        <v>8672436</v>
      </c>
    </row>
    <row r="383" spans="1:6" ht="45">
      <c r="A383" s="56" t="s">
        <v>204</v>
      </c>
      <c r="B383" s="89" t="s">
        <v>153</v>
      </c>
      <c r="C383" s="89" t="s">
        <v>156</v>
      </c>
      <c r="D383" s="89" t="s">
        <v>397</v>
      </c>
      <c r="E383" s="89" t="s">
        <v>139</v>
      </c>
      <c r="F383" s="148">
        <v>7346500</v>
      </c>
    </row>
    <row r="384" spans="1:6" ht="30">
      <c r="A384" s="56" t="s">
        <v>101</v>
      </c>
      <c r="B384" s="89" t="s">
        <v>153</v>
      </c>
      <c r="C384" s="89" t="s">
        <v>156</v>
      </c>
      <c r="D384" s="89" t="s">
        <v>12</v>
      </c>
      <c r="E384" s="89" t="s">
        <v>142</v>
      </c>
      <c r="F384" s="148">
        <v>1315936</v>
      </c>
    </row>
    <row r="385" spans="1:6" ht="15">
      <c r="A385" s="56" t="s">
        <v>144</v>
      </c>
      <c r="B385" s="89" t="s">
        <v>153</v>
      </c>
      <c r="C385" s="89" t="s">
        <v>156</v>
      </c>
      <c r="D385" s="89" t="s">
        <v>12</v>
      </c>
      <c r="E385" s="89" t="s">
        <v>143</v>
      </c>
      <c r="F385" s="148">
        <v>10000</v>
      </c>
    </row>
    <row r="386" spans="1:6" ht="15">
      <c r="A386" s="15" t="s">
        <v>90</v>
      </c>
      <c r="B386" s="89" t="s">
        <v>153</v>
      </c>
      <c r="C386" s="89" t="s">
        <v>156</v>
      </c>
      <c r="D386" s="89" t="s">
        <v>91</v>
      </c>
      <c r="E386" s="89"/>
      <c r="F386" s="148">
        <f>SUM(F387)</f>
        <v>130000</v>
      </c>
    </row>
    <row r="387" spans="1:6" ht="30">
      <c r="A387" s="56" t="s">
        <v>101</v>
      </c>
      <c r="B387" s="89" t="s">
        <v>153</v>
      </c>
      <c r="C387" s="89" t="s">
        <v>156</v>
      </c>
      <c r="D387" s="89" t="s">
        <v>91</v>
      </c>
      <c r="E387" s="89" t="s">
        <v>142</v>
      </c>
      <c r="F387" s="148">
        <v>130000</v>
      </c>
    </row>
    <row r="388" spans="1:6" ht="30">
      <c r="A388" s="56" t="s">
        <v>937</v>
      </c>
      <c r="B388" s="89" t="s">
        <v>153</v>
      </c>
      <c r="C388" s="89" t="s">
        <v>156</v>
      </c>
      <c r="D388" s="89" t="s">
        <v>916</v>
      </c>
      <c r="E388" s="89"/>
      <c r="F388" s="148">
        <f>SUM(F389)</f>
        <v>4500</v>
      </c>
    </row>
    <row r="389" spans="1:6" ht="15">
      <c r="A389" s="15" t="s">
        <v>90</v>
      </c>
      <c r="B389" s="89" t="s">
        <v>153</v>
      </c>
      <c r="C389" s="89" t="s">
        <v>156</v>
      </c>
      <c r="D389" s="89" t="s">
        <v>902</v>
      </c>
      <c r="E389" s="89"/>
      <c r="F389" s="148">
        <f>SUM(F390)</f>
        <v>4500</v>
      </c>
    </row>
    <row r="390" spans="1:6" ht="15">
      <c r="A390" s="56" t="s">
        <v>899</v>
      </c>
      <c r="B390" s="89" t="s">
        <v>153</v>
      </c>
      <c r="C390" s="89" t="s">
        <v>156</v>
      </c>
      <c r="D390" s="89" t="s">
        <v>902</v>
      </c>
      <c r="E390" s="89" t="s">
        <v>163</v>
      </c>
      <c r="F390" s="148">
        <v>4500</v>
      </c>
    </row>
    <row r="391" spans="1:6" s="3" customFormat="1" ht="15">
      <c r="A391" s="55" t="s">
        <v>157</v>
      </c>
      <c r="B391" s="90" t="s">
        <v>159</v>
      </c>
      <c r="C391" s="90"/>
      <c r="D391" s="95"/>
      <c r="E391" s="89"/>
      <c r="F391" s="147">
        <f>SUM(F392+F413)</f>
        <v>15177387</v>
      </c>
    </row>
    <row r="392" spans="1:6" s="3" customFormat="1" ht="15">
      <c r="A392" s="55" t="s">
        <v>158</v>
      </c>
      <c r="B392" s="90" t="s">
        <v>159</v>
      </c>
      <c r="C392" s="90" t="s">
        <v>136</v>
      </c>
      <c r="D392" s="91"/>
      <c r="E392" s="89"/>
      <c r="F392" s="147">
        <f>SUM(F393)</f>
        <v>13804615</v>
      </c>
    </row>
    <row r="393" spans="1:6" ht="30">
      <c r="A393" s="58" t="s">
        <v>340</v>
      </c>
      <c r="B393" s="89" t="s">
        <v>159</v>
      </c>
      <c r="C393" s="89" t="s">
        <v>136</v>
      </c>
      <c r="D393" s="93" t="s">
        <v>341</v>
      </c>
      <c r="E393" s="89"/>
      <c r="F393" s="148">
        <f>SUM(F399+F405+F394)</f>
        <v>13804615</v>
      </c>
    </row>
    <row r="394" spans="1:6" ht="30">
      <c r="A394" s="58" t="s">
        <v>60</v>
      </c>
      <c r="B394" s="89" t="s">
        <v>159</v>
      </c>
      <c r="C394" s="89" t="s">
        <v>136</v>
      </c>
      <c r="D394" s="93" t="s">
        <v>59</v>
      </c>
      <c r="E394" s="89"/>
      <c r="F394" s="148">
        <f>SUM(F395)</f>
        <v>1093134</v>
      </c>
    </row>
    <row r="395" spans="1:6" ht="15">
      <c r="A395" s="58" t="s">
        <v>58</v>
      </c>
      <c r="B395" s="89" t="s">
        <v>159</v>
      </c>
      <c r="C395" s="89" t="s">
        <v>136</v>
      </c>
      <c r="D395" s="93" t="s">
        <v>262</v>
      </c>
      <c r="E395" s="89"/>
      <c r="F395" s="148">
        <f>SUM(F396)</f>
        <v>1093134</v>
      </c>
    </row>
    <row r="396" spans="1:6" ht="30">
      <c r="A396" s="56" t="s">
        <v>209</v>
      </c>
      <c r="B396" s="89" t="s">
        <v>159</v>
      </c>
      <c r="C396" s="89" t="s">
        <v>136</v>
      </c>
      <c r="D396" s="93" t="s">
        <v>61</v>
      </c>
      <c r="E396" s="89"/>
      <c r="F396" s="148">
        <f>SUM(F397:F398)</f>
        <v>1093134</v>
      </c>
    </row>
    <row r="397" spans="1:6" ht="45">
      <c r="A397" s="56" t="s">
        <v>204</v>
      </c>
      <c r="B397" s="89" t="s">
        <v>159</v>
      </c>
      <c r="C397" s="89" t="s">
        <v>136</v>
      </c>
      <c r="D397" s="93" t="s">
        <v>61</v>
      </c>
      <c r="E397" s="89" t="s">
        <v>139</v>
      </c>
      <c r="F397" s="148">
        <v>1066134</v>
      </c>
    </row>
    <row r="398" spans="1:6" ht="30">
      <c r="A398" s="56" t="s">
        <v>101</v>
      </c>
      <c r="B398" s="89" t="s">
        <v>159</v>
      </c>
      <c r="C398" s="89" t="s">
        <v>136</v>
      </c>
      <c r="D398" s="93" t="s">
        <v>61</v>
      </c>
      <c r="E398" s="89" t="s">
        <v>142</v>
      </c>
      <c r="F398" s="148">
        <v>27000</v>
      </c>
    </row>
    <row r="399" spans="1:6" ht="30">
      <c r="A399" s="56" t="s">
        <v>342</v>
      </c>
      <c r="B399" s="89" t="s">
        <v>159</v>
      </c>
      <c r="C399" s="89" t="s">
        <v>136</v>
      </c>
      <c r="D399" s="89" t="s">
        <v>343</v>
      </c>
      <c r="E399" s="89"/>
      <c r="F399" s="148">
        <f>SUM(F400)</f>
        <v>5926714</v>
      </c>
    </row>
    <row r="400" spans="1:6" ht="15">
      <c r="A400" s="56" t="s">
        <v>344</v>
      </c>
      <c r="B400" s="89" t="s">
        <v>159</v>
      </c>
      <c r="C400" s="89" t="s">
        <v>136</v>
      </c>
      <c r="D400" s="89" t="s">
        <v>345</v>
      </c>
      <c r="E400" s="89"/>
      <c r="F400" s="148">
        <f>SUM(F401)</f>
        <v>5926714</v>
      </c>
    </row>
    <row r="401" spans="1:6" ht="30">
      <c r="A401" s="56" t="s">
        <v>209</v>
      </c>
      <c r="B401" s="89" t="s">
        <v>159</v>
      </c>
      <c r="C401" s="89" t="s">
        <v>136</v>
      </c>
      <c r="D401" s="89" t="s">
        <v>346</v>
      </c>
      <c r="E401" s="89"/>
      <c r="F401" s="148">
        <f>SUM(F402:F404)</f>
        <v>5926714</v>
      </c>
    </row>
    <row r="402" spans="1:6" ht="45">
      <c r="A402" s="56" t="s">
        <v>204</v>
      </c>
      <c r="B402" s="89" t="s">
        <v>159</v>
      </c>
      <c r="C402" s="89" t="s">
        <v>136</v>
      </c>
      <c r="D402" s="89" t="s">
        <v>347</v>
      </c>
      <c r="E402" s="89" t="s">
        <v>139</v>
      </c>
      <c r="F402" s="148">
        <v>4748000</v>
      </c>
    </row>
    <row r="403" spans="1:6" ht="30">
      <c r="A403" s="56" t="s">
        <v>101</v>
      </c>
      <c r="B403" s="89" t="s">
        <v>159</v>
      </c>
      <c r="C403" s="89" t="s">
        <v>136</v>
      </c>
      <c r="D403" s="89" t="s">
        <v>348</v>
      </c>
      <c r="E403" s="89" t="s">
        <v>142</v>
      </c>
      <c r="F403" s="148">
        <v>1123786</v>
      </c>
    </row>
    <row r="404" spans="1:6" ht="15">
      <c r="A404" s="56" t="s">
        <v>144</v>
      </c>
      <c r="B404" s="89" t="s">
        <v>159</v>
      </c>
      <c r="C404" s="89" t="s">
        <v>136</v>
      </c>
      <c r="D404" s="89" t="s">
        <v>346</v>
      </c>
      <c r="E404" s="89" t="s">
        <v>143</v>
      </c>
      <c r="F404" s="148">
        <v>54928</v>
      </c>
    </row>
    <row r="405" spans="1:6" ht="45">
      <c r="A405" s="56" t="s">
        <v>349</v>
      </c>
      <c r="B405" s="89" t="s">
        <v>159</v>
      </c>
      <c r="C405" s="89" t="s">
        <v>136</v>
      </c>
      <c r="D405" s="89" t="s">
        <v>350</v>
      </c>
      <c r="E405" s="89"/>
      <c r="F405" s="148">
        <f>SUM(F406)</f>
        <v>6784767</v>
      </c>
    </row>
    <row r="406" spans="1:6" ht="30">
      <c r="A406" s="56" t="s">
        <v>351</v>
      </c>
      <c r="B406" s="89" t="s">
        <v>159</v>
      </c>
      <c r="C406" s="89" t="s">
        <v>136</v>
      </c>
      <c r="D406" s="89" t="s">
        <v>352</v>
      </c>
      <c r="E406" s="89"/>
      <c r="F406" s="148">
        <f>SUM(F409+F407)</f>
        <v>6784767</v>
      </c>
    </row>
    <row r="407" spans="1:6" ht="30">
      <c r="A407" s="56" t="s">
        <v>745</v>
      </c>
      <c r="B407" s="89" t="s">
        <v>159</v>
      </c>
      <c r="C407" s="89" t="s">
        <v>136</v>
      </c>
      <c r="D407" s="89" t="s">
        <v>746</v>
      </c>
      <c r="E407" s="89"/>
      <c r="F407" s="148">
        <f>SUM(F408)</f>
        <v>388720</v>
      </c>
    </row>
    <row r="408" spans="1:6" ht="30">
      <c r="A408" s="56" t="s">
        <v>101</v>
      </c>
      <c r="B408" s="89" t="s">
        <v>159</v>
      </c>
      <c r="C408" s="89" t="s">
        <v>136</v>
      </c>
      <c r="D408" s="89" t="s">
        <v>746</v>
      </c>
      <c r="E408" s="89" t="s">
        <v>142</v>
      </c>
      <c r="F408" s="148">
        <v>388720</v>
      </c>
    </row>
    <row r="409" spans="1:6" ht="30">
      <c r="A409" s="56" t="s">
        <v>209</v>
      </c>
      <c r="B409" s="89" t="s">
        <v>159</v>
      </c>
      <c r="C409" s="89" t="s">
        <v>136</v>
      </c>
      <c r="D409" s="89" t="s">
        <v>353</v>
      </c>
      <c r="E409" s="89"/>
      <c r="F409" s="148">
        <f>SUM(F410:F412)</f>
        <v>6396047</v>
      </c>
    </row>
    <row r="410" spans="1:6" ht="45">
      <c r="A410" s="56" t="s">
        <v>204</v>
      </c>
      <c r="B410" s="89" t="s">
        <v>159</v>
      </c>
      <c r="C410" s="89" t="s">
        <v>136</v>
      </c>
      <c r="D410" s="89" t="s">
        <v>353</v>
      </c>
      <c r="E410" s="89" t="s">
        <v>139</v>
      </c>
      <c r="F410" s="148">
        <v>4581977</v>
      </c>
    </row>
    <row r="411" spans="1:6" ht="30">
      <c r="A411" s="56" t="s">
        <v>101</v>
      </c>
      <c r="B411" s="89" t="s">
        <v>159</v>
      </c>
      <c r="C411" s="89" t="s">
        <v>136</v>
      </c>
      <c r="D411" s="89" t="s">
        <v>353</v>
      </c>
      <c r="E411" s="89" t="s">
        <v>142</v>
      </c>
      <c r="F411" s="148">
        <v>1794454</v>
      </c>
    </row>
    <row r="412" spans="1:6" ht="15">
      <c r="A412" s="56" t="s">
        <v>144</v>
      </c>
      <c r="B412" s="89" t="s">
        <v>159</v>
      </c>
      <c r="C412" s="89" t="s">
        <v>136</v>
      </c>
      <c r="D412" s="89" t="s">
        <v>354</v>
      </c>
      <c r="E412" s="89" t="s">
        <v>143</v>
      </c>
      <c r="F412" s="148">
        <v>19616</v>
      </c>
    </row>
    <row r="413" spans="1:6" ht="15">
      <c r="A413" s="55" t="s">
        <v>160</v>
      </c>
      <c r="B413" s="90" t="s">
        <v>159</v>
      </c>
      <c r="C413" s="90" t="s">
        <v>146</v>
      </c>
      <c r="D413" s="95"/>
      <c r="E413" s="89"/>
      <c r="F413" s="147">
        <f>SUM(F414)</f>
        <v>1372772</v>
      </c>
    </row>
    <row r="414" spans="1:6" ht="30">
      <c r="A414" s="56" t="s">
        <v>193</v>
      </c>
      <c r="B414" s="89" t="s">
        <v>159</v>
      </c>
      <c r="C414" s="89" t="s">
        <v>146</v>
      </c>
      <c r="D414" s="89" t="s">
        <v>355</v>
      </c>
      <c r="E414" s="89"/>
      <c r="F414" s="148">
        <f>SUM(F415+F419)</f>
        <v>1372772</v>
      </c>
    </row>
    <row r="415" spans="1:6" ht="30">
      <c r="A415" s="56" t="s">
        <v>342</v>
      </c>
      <c r="B415" s="89" t="s">
        <v>159</v>
      </c>
      <c r="C415" s="89" t="s">
        <v>146</v>
      </c>
      <c r="D415" s="89" t="s">
        <v>36</v>
      </c>
      <c r="E415" s="89"/>
      <c r="F415" s="148">
        <f>SUM(F416)</f>
        <v>151200</v>
      </c>
    </row>
    <row r="416" spans="1:6" ht="115.5" customHeight="1">
      <c r="A416" s="56" t="s">
        <v>38</v>
      </c>
      <c r="B416" s="89" t="s">
        <v>159</v>
      </c>
      <c r="C416" s="89" t="s">
        <v>146</v>
      </c>
      <c r="D416" s="89" t="s">
        <v>37</v>
      </c>
      <c r="E416" s="89"/>
      <c r="F416" s="148">
        <f>SUM(F417)</f>
        <v>151200</v>
      </c>
    </row>
    <row r="417" spans="1:6" ht="75">
      <c r="A417" s="56" t="s">
        <v>39</v>
      </c>
      <c r="B417" s="89" t="s">
        <v>159</v>
      </c>
      <c r="C417" s="89" t="s">
        <v>146</v>
      </c>
      <c r="D417" s="89" t="s">
        <v>40</v>
      </c>
      <c r="E417" s="89"/>
      <c r="F417" s="148">
        <f>SUM(F418)</f>
        <v>151200</v>
      </c>
    </row>
    <row r="418" spans="1:6" ht="15">
      <c r="A418" s="56" t="s">
        <v>147</v>
      </c>
      <c r="B418" s="89" t="s">
        <v>159</v>
      </c>
      <c r="C418" s="89" t="s">
        <v>146</v>
      </c>
      <c r="D418" s="89" t="s">
        <v>40</v>
      </c>
      <c r="E418" s="89" t="s">
        <v>198</v>
      </c>
      <c r="F418" s="148">
        <v>151200</v>
      </c>
    </row>
    <row r="419" spans="1:6" ht="45">
      <c r="A419" s="56" t="s">
        <v>349</v>
      </c>
      <c r="B419" s="89" t="s">
        <v>159</v>
      </c>
      <c r="C419" s="89" t="s">
        <v>146</v>
      </c>
      <c r="D419" s="89" t="s">
        <v>350</v>
      </c>
      <c r="E419" s="89"/>
      <c r="F419" s="148">
        <f>SUM(F420)</f>
        <v>1221572</v>
      </c>
    </row>
    <row r="420" spans="1:6" ht="30">
      <c r="A420" s="56" t="s">
        <v>351</v>
      </c>
      <c r="B420" s="89" t="s">
        <v>159</v>
      </c>
      <c r="C420" s="89" t="s">
        <v>146</v>
      </c>
      <c r="D420" s="89" t="s">
        <v>352</v>
      </c>
      <c r="E420" s="89"/>
      <c r="F420" s="148">
        <f>SUM(F421+F423)</f>
        <v>1221572</v>
      </c>
    </row>
    <row r="421" spans="1:6" ht="45">
      <c r="A421" s="56" t="s">
        <v>211</v>
      </c>
      <c r="B421" s="89" t="s">
        <v>159</v>
      </c>
      <c r="C421" s="89" t="s">
        <v>146</v>
      </c>
      <c r="D421" s="89" t="s">
        <v>356</v>
      </c>
      <c r="E421" s="89"/>
      <c r="F421" s="148">
        <f>SUM(F422)</f>
        <v>52872</v>
      </c>
    </row>
    <row r="422" spans="1:6" ht="45">
      <c r="A422" s="56" t="s">
        <v>204</v>
      </c>
      <c r="B422" s="89" t="s">
        <v>159</v>
      </c>
      <c r="C422" s="89" t="s">
        <v>146</v>
      </c>
      <c r="D422" s="89" t="s">
        <v>356</v>
      </c>
      <c r="E422" s="89" t="s">
        <v>139</v>
      </c>
      <c r="F422" s="148">
        <v>52872</v>
      </c>
    </row>
    <row r="423" spans="1:6" ht="30">
      <c r="A423" s="56" t="s">
        <v>209</v>
      </c>
      <c r="B423" s="89" t="s">
        <v>159</v>
      </c>
      <c r="C423" s="89" t="s">
        <v>146</v>
      </c>
      <c r="D423" s="89" t="s">
        <v>353</v>
      </c>
      <c r="E423" s="89"/>
      <c r="F423" s="148">
        <f>SUM(F424:F426)</f>
        <v>1168700</v>
      </c>
    </row>
    <row r="424" spans="1:6" ht="45">
      <c r="A424" s="56" t="s">
        <v>204</v>
      </c>
      <c r="B424" s="89" t="s">
        <v>159</v>
      </c>
      <c r="C424" s="89" t="s">
        <v>146</v>
      </c>
      <c r="D424" s="89" t="s">
        <v>353</v>
      </c>
      <c r="E424" s="89" t="s">
        <v>139</v>
      </c>
      <c r="F424" s="148">
        <v>830700</v>
      </c>
    </row>
    <row r="425" spans="1:6" ht="30">
      <c r="A425" s="56" t="s">
        <v>101</v>
      </c>
      <c r="B425" s="89" t="s">
        <v>159</v>
      </c>
      <c r="C425" s="89" t="s">
        <v>146</v>
      </c>
      <c r="D425" s="89" t="s">
        <v>353</v>
      </c>
      <c r="E425" s="89" t="s">
        <v>142</v>
      </c>
      <c r="F425" s="148">
        <v>337000</v>
      </c>
    </row>
    <row r="426" spans="1:6" ht="15">
      <c r="A426" s="56" t="s">
        <v>144</v>
      </c>
      <c r="B426" s="89" t="s">
        <v>159</v>
      </c>
      <c r="C426" s="89" t="s">
        <v>146</v>
      </c>
      <c r="D426" s="89" t="s">
        <v>353</v>
      </c>
      <c r="E426" s="89" t="s">
        <v>143</v>
      </c>
      <c r="F426" s="148">
        <v>1000</v>
      </c>
    </row>
    <row r="427" spans="1:6" ht="15">
      <c r="A427" s="55" t="s">
        <v>618</v>
      </c>
      <c r="B427" s="90" t="s">
        <v>156</v>
      </c>
      <c r="C427" s="90" t="s">
        <v>196</v>
      </c>
      <c r="D427" s="90"/>
      <c r="E427" s="90"/>
      <c r="F427" s="147">
        <f>SUM(F428)</f>
        <v>106360</v>
      </c>
    </row>
    <row r="428" spans="1:6" ht="15">
      <c r="A428" s="55" t="s">
        <v>617</v>
      </c>
      <c r="B428" s="90" t="s">
        <v>156</v>
      </c>
      <c r="C428" s="90" t="s">
        <v>153</v>
      </c>
      <c r="D428" s="90"/>
      <c r="E428" s="89"/>
      <c r="F428" s="148">
        <f>SUM(F429)</f>
        <v>106360</v>
      </c>
    </row>
    <row r="429" spans="1:6" ht="15">
      <c r="A429" s="59" t="s">
        <v>172</v>
      </c>
      <c r="B429" s="90" t="s">
        <v>156</v>
      </c>
      <c r="C429" s="97" t="s">
        <v>153</v>
      </c>
      <c r="D429" s="91" t="s">
        <v>251</v>
      </c>
      <c r="E429" s="90"/>
      <c r="F429" s="148">
        <f>SUM(F430)</f>
        <v>106360</v>
      </c>
    </row>
    <row r="430" spans="1:6" ht="15">
      <c r="A430" s="15" t="s">
        <v>173</v>
      </c>
      <c r="B430" s="89" t="s">
        <v>156</v>
      </c>
      <c r="C430" s="92" t="s">
        <v>153</v>
      </c>
      <c r="D430" s="93" t="s">
        <v>276</v>
      </c>
      <c r="E430" s="89"/>
      <c r="F430" s="148">
        <f>SUM(F433+F431)</f>
        <v>106360</v>
      </c>
    </row>
    <row r="431" spans="1:6" ht="30">
      <c r="A431" s="15" t="s">
        <v>841</v>
      </c>
      <c r="B431" s="89" t="s">
        <v>156</v>
      </c>
      <c r="C431" s="92" t="s">
        <v>153</v>
      </c>
      <c r="D431" s="93" t="s">
        <v>584</v>
      </c>
      <c r="E431" s="89"/>
      <c r="F431" s="148">
        <f>SUM(F432)</f>
        <v>76760</v>
      </c>
    </row>
    <row r="432" spans="1:6" ht="30">
      <c r="A432" s="56" t="s">
        <v>101</v>
      </c>
      <c r="B432" s="89" t="s">
        <v>156</v>
      </c>
      <c r="C432" s="92" t="s">
        <v>153</v>
      </c>
      <c r="D432" s="93" t="s">
        <v>584</v>
      </c>
      <c r="E432" s="89" t="s">
        <v>142</v>
      </c>
      <c r="F432" s="148">
        <v>76760</v>
      </c>
    </row>
    <row r="433" spans="1:6" ht="45">
      <c r="A433" s="58" t="s">
        <v>842</v>
      </c>
      <c r="B433" s="89" t="s">
        <v>156</v>
      </c>
      <c r="C433" s="92" t="s">
        <v>153</v>
      </c>
      <c r="D433" s="93" t="s">
        <v>585</v>
      </c>
      <c r="E433" s="89"/>
      <c r="F433" s="148">
        <f>SUM(F434)</f>
        <v>29600</v>
      </c>
    </row>
    <row r="434" spans="1:6" ht="45">
      <c r="A434" s="56" t="s">
        <v>204</v>
      </c>
      <c r="B434" s="89" t="s">
        <v>156</v>
      </c>
      <c r="C434" s="92" t="s">
        <v>153</v>
      </c>
      <c r="D434" s="93" t="s">
        <v>585</v>
      </c>
      <c r="E434" s="89" t="s">
        <v>139</v>
      </c>
      <c r="F434" s="148">
        <v>29600</v>
      </c>
    </row>
    <row r="435" spans="1:6" ht="15">
      <c r="A435" s="55" t="s">
        <v>161</v>
      </c>
      <c r="B435" s="95">
        <v>10</v>
      </c>
      <c r="C435" s="95"/>
      <c r="D435" s="95"/>
      <c r="E435" s="89"/>
      <c r="F435" s="147">
        <f>SUM(F436+F442+F485)</f>
        <v>47634868</v>
      </c>
    </row>
    <row r="436" spans="1:6" ht="15">
      <c r="A436" s="55" t="s">
        <v>162</v>
      </c>
      <c r="B436" s="95">
        <v>10</v>
      </c>
      <c r="C436" s="90" t="s">
        <v>136</v>
      </c>
      <c r="D436" s="95"/>
      <c r="E436" s="89"/>
      <c r="F436" s="147">
        <f>SUM(F437)</f>
        <v>220000</v>
      </c>
    </row>
    <row r="437" spans="1:6" ht="42.75">
      <c r="A437" s="18" t="s">
        <v>174</v>
      </c>
      <c r="B437" s="90" t="s">
        <v>122</v>
      </c>
      <c r="C437" s="97" t="s">
        <v>136</v>
      </c>
      <c r="D437" s="91" t="s">
        <v>229</v>
      </c>
      <c r="E437" s="89"/>
      <c r="F437" s="148">
        <f>SUM(F438)</f>
        <v>220000</v>
      </c>
    </row>
    <row r="438" spans="1:6" ht="45">
      <c r="A438" s="56" t="s">
        <v>747</v>
      </c>
      <c r="B438" s="96">
        <v>10</v>
      </c>
      <c r="C438" s="89" t="s">
        <v>136</v>
      </c>
      <c r="D438" s="93" t="s">
        <v>357</v>
      </c>
      <c r="E438" s="89"/>
      <c r="F438" s="148">
        <f>SUM(F440)</f>
        <v>220000</v>
      </c>
    </row>
    <row r="439" spans="1:6" ht="45">
      <c r="A439" s="56" t="s">
        <v>53</v>
      </c>
      <c r="B439" s="96">
        <v>10</v>
      </c>
      <c r="C439" s="89" t="s">
        <v>136</v>
      </c>
      <c r="D439" s="93" t="s">
        <v>358</v>
      </c>
      <c r="E439" s="89"/>
      <c r="F439" s="148">
        <f>SUM(F440)</f>
        <v>220000</v>
      </c>
    </row>
    <row r="440" spans="1:6" ht="15">
      <c r="A440" s="56" t="s">
        <v>188</v>
      </c>
      <c r="B440" s="96">
        <v>10</v>
      </c>
      <c r="C440" s="89" t="s">
        <v>136</v>
      </c>
      <c r="D440" s="93" t="s">
        <v>359</v>
      </c>
      <c r="E440" s="89"/>
      <c r="F440" s="148">
        <f>SUM(F441)</f>
        <v>220000</v>
      </c>
    </row>
    <row r="441" spans="1:6" ht="15">
      <c r="A441" s="56" t="s">
        <v>164</v>
      </c>
      <c r="B441" s="96">
        <v>10</v>
      </c>
      <c r="C441" s="89" t="s">
        <v>136</v>
      </c>
      <c r="D441" s="93" t="s">
        <v>360</v>
      </c>
      <c r="E441" s="89" t="s">
        <v>163</v>
      </c>
      <c r="F441" s="148">
        <v>220000</v>
      </c>
    </row>
    <row r="442" spans="1:6" ht="15">
      <c r="A442" s="55" t="s">
        <v>165</v>
      </c>
      <c r="B442" s="95">
        <v>10</v>
      </c>
      <c r="C442" s="90" t="s">
        <v>141</v>
      </c>
      <c r="D442" s="91"/>
      <c r="E442" s="89"/>
      <c r="F442" s="147">
        <f>SUM(F443+F448+F465+F480)</f>
        <v>28465369</v>
      </c>
    </row>
    <row r="443" spans="1:6" ht="33" customHeight="1">
      <c r="A443" s="18" t="s">
        <v>192</v>
      </c>
      <c r="B443" s="95">
        <v>10</v>
      </c>
      <c r="C443" s="90" t="s">
        <v>141</v>
      </c>
      <c r="D443" s="91" t="s">
        <v>361</v>
      </c>
      <c r="E443" s="90"/>
      <c r="F443" s="147">
        <f>SUM(F444)</f>
        <v>1033183</v>
      </c>
    </row>
    <row r="444" spans="1:6" ht="45">
      <c r="A444" s="56" t="s">
        <v>349</v>
      </c>
      <c r="B444" s="96">
        <v>10</v>
      </c>
      <c r="C444" s="89" t="s">
        <v>141</v>
      </c>
      <c r="D444" s="93" t="s">
        <v>350</v>
      </c>
      <c r="E444" s="89"/>
      <c r="F444" s="148">
        <f>SUM(F446)</f>
        <v>1033183</v>
      </c>
    </row>
    <row r="445" spans="1:6" ht="30">
      <c r="A445" s="56" t="s">
        <v>54</v>
      </c>
      <c r="B445" s="96">
        <v>10</v>
      </c>
      <c r="C445" s="89" t="s">
        <v>141</v>
      </c>
      <c r="D445" s="93" t="s">
        <v>362</v>
      </c>
      <c r="E445" s="89"/>
      <c r="F445" s="148">
        <f>SUM(F446)</f>
        <v>1033183</v>
      </c>
    </row>
    <row r="446" spans="1:6" ht="30">
      <c r="A446" s="56" t="s">
        <v>363</v>
      </c>
      <c r="B446" s="96">
        <v>10</v>
      </c>
      <c r="C446" s="89" t="s">
        <v>141</v>
      </c>
      <c r="D446" s="93" t="s">
        <v>364</v>
      </c>
      <c r="E446" s="89"/>
      <c r="F446" s="148">
        <f>SUM(F447)</f>
        <v>1033183</v>
      </c>
    </row>
    <row r="447" spans="1:6" ht="15">
      <c r="A447" s="56" t="s">
        <v>164</v>
      </c>
      <c r="B447" s="96">
        <v>10</v>
      </c>
      <c r="C447" s="89" t="s">
        <v>141</v>
      </c>
      <c r="D447" s="93" t="s">
        <v>365</v>
      </c>
      <c r="E447" s="89" t="s">
        <v>163</v>
      </c>
      <c r="F447" s="148">
        <v>1033183</v>
      </c>
    </row>
    <row r="448" spans="1:6" ht="42.75">
      <c r="A448" s="18" t="s">
        <v>174</v>
      </c>
      <c r="B448" s="90" t="s">
        <v>122</v>
      </c>
      <c r="C448" s="90" t="s">
        <v>141</v>
      </c>
      <c r="D448" s="91" t="s">
        <v>229</v>
      </c>
      <c r="E448" s="89"/>
      <c r="F448" s="148">
        <f>SUM(F449)</f>
        <v>8848699</v>
      </c>
    </row>
    <row r="449" spans="1:6" ht="42.75">
      <c r="A449" s="55" t="s">
        <v>747</v>
      </c>
      <c r="B449" s="95">
        <v>10</v>
      </c>
      <c r="C449" s="90" t="s">
        <v>141</v>
      </c>
      <c r="D449" s="91" t="s">
        <v>357</v>
      </c>
      <c r="E449" s="90"/>
      <c r="F449" s="147">
        <f>SUM(F450+F454+F461)</f>
        <v>8848699</v>
      </c>
    </row>
    <row r="450" spans="1:6" ht="30">
      <c r="A450" s="56" t="s">
        <v>55</v>
      </c>
      <c r="B450" s="96">
        <v>10</v>
      </c>
      <c r="C450" s="89" t="s">
        <v>141</v>
      </c>
      <c r="D450" s="93" t="s">
        <v>366</v>
      </c>
      <c r="E450" s="89"/>
      <c r="F450" s="148">
        <f>SUM(F451)</f>
        <v>242489</v>
      </c>
    </row>
    <row r="451" spans="1:6" ht="30">
      <c r="A451" s="56" t="s">
        <v>378</v>
      </c>
      <c r="B451" s="96">
        <v>10</v>
      </c>
      <c r="C451" s="89" t="s">
        <v>141</v>
      </c>
      <c r="D451" s="93" t="s">
        <v>370</v>
      </c>
      <c r="E451" s="89"/>
      <c r="F451" s="148">
        <f>SUM(F453+F452)</f>
        <v>242489</v>
      </c>
    </row>
    <row r="452" spans="1:6" ht="30">
      <c r="A452" s="56" t="s">
        <v>101</v>
      </c>
      <c r="B452" s="96">
        <v>10</v>
      </c>
      <c r="C452" s="89" t="s">
        <v>141</v>
      </c>
      <c r="D452" s="93" t="s">
        <v>370</v>
      </c>
      <c r="E452" s="89" t="s">
        <v>142</v>
      </c>
      <c r="F452" s="148">
        <v>4000</v>
      </c>
    </row>
    <row r="453" spans="1:6" ht="15">
      <c r="A453" s="56" t="s">
        <v>164</v>
      </c>
      <c r="B453" s="96">
        <v>10</v>
      </c>
      <c r="C453" s="89" t="s">
        <v>141</v>
      </c>
      <c r="D453" s="93" t="s">
        <v>370</v>
      </c>
      <c r="E453" s="89" t="s">
        <v>163</v>
      </c>
      <c r="F453" s="148">
        <v>238489</v>
      </c>
    </row>
    <row r="454" spans="1:6" ht="30">
      <c r="A454" s="56" t="s">
        <v>573</v>
      </c>
      <c r="B454" s="96">
        <v>10</v>
      </c>
      <c r="C454" s="89" t="s">
        <v>141</v>
      </c>
      <c r="D454" s="93" t="s">
        <v>371</v>
      </c>
      <c r="E454" s="89"/>
      <c r="F454" s="148">
        <f>SUM(F458+F455)</f>
        <v>8088948</v>
      </c>
    </row>
    <row r="455" spans="1:6" ht="15">
      <c r="A455" s="57" t="s">
        <v>190</v>
      </c>
      <c r="B455" s="96">
        <v>10</v>
      </c>
      <c r="C455" s="89" t="s">
        <v>141</v>
      </c>
      <c r="D455" s="93" t="s">
        <v>372</v>
      </c>
      <c r="E455" s="89"/>
      <c r="F455" s="148">
        <f>SUM(F457+F456)</f>
        <v>6838948</v>
      </c>
    </row>
    <row r="456" spans="1:6" ht="30">
      <c r="A456" s="56" t="s">
        <v>101</v>
      </c>
      <c r="B456" s="96">
        <v>10</v>
      </c>
      <c r="C456" s="89" t="s">
        <v>141</v>
      </c>
      <c r="D456" s="93" t="s">
        <v>372</v>
      </c>
      <c r="E456" s="89" t="s">
        <v>142</v>
      </c>
      <c r="F456" s="148">
        <v>111000</v>
      </c>
    </row>
    <row r="457" spans="1:6" ht="15">
      <c r="A457" s="56" t="s">
        <v>164</v>
      </c>
      <c r="B457" s="96">
        <v>10</v>
      </c>
      <c r="C457" s="89" t="s">
        <v>141</v>
      </c>
      <c r="D457" s="93" t="s">
        <v>373</v>
      </c>
      <c r="E457" s="89" t="s">
        <v>163</v>
      </c>
      <c r="F457" s="148">
        <v>6727948</v>
      </c>
    </row>
    <row r="458" spans="1:6" ht="15">
      <c r="A458" s="56" t="s">
        <v>191</v>
      </c>
      <c r="B458" s="96">
        <v>10</v>
      </c>
      <c r="C458" s="89" t="s">
        <v>141</v>
      </c>
      <c r="D458" s="93" t="s">
        <v>374</v>
      </c>
      <c r="E458" s="89"/>
      <c r="F458" s="148">
        <f>SUM(F460+F459)</f>
        <v>1250000</v>
      </c>
    </row>
    <row r="459" spans="1:6" ht="30">
      <c r="A459" s="56" t="s">
        <v>101</v>
      </c>
      <c r="B459" s="96">
        <v>10</v>
      </c>
      <c r="C459" s="89" t="s">
        <v>141</v>
      </c>
      <c r="D459" s="93" t="s">
        <v>375</v>
      </c>
      <c r="E459" s="89" t="s">
        <v>142</v>
      </c>
      <c r="F459" s="148">
        <v>24000</v>
      </c>
    </row>
    <row r="460" spans="1:6" ht="15">
      <c r="A460" s="56" t="s">
        <v>164</v>
      </c>
      <c r="B460" s="96">
        <v>10</v>
      </c>
      <c r="C460" s="89" t="s">
        <v>141</v>
      </c>
      <c r="D460" s="93" t="s">
        <v>375</v>
      </c>
      <c r="E460" s="89" t="s">
        <v>163</v>
      </c>
      <c r="F460" s="148">
        <v>1226000</v>
      </c>
    </row>
    <row r="461" spans="1:6" ht="30">
      <c r="A461" s="56" t="s">
        <v>66</v>
      </c>
      <c r="B461" s="96">
        <v>10</v>
      </c>
      <c r="C461" s="89" t="s">
        <v>141</v>
      </c>
      <c r="D461" s="93" t="s">
        <v>376</v>
      </c>
      <c r="E461" s="89"/>
      <c r="F461" s="148">
        <f>SUM(F462)</f>
        <v>517262</v>
      </c>
    </row>
    <row r="462" spans="1:6" ht="30">
      <c r="A462" s="56" t="s">
        <v>189</v>
      </c>
      <c r="B462" s="96">
        <v>10</v>
      </c>
      <c r="C462" s="89" t="s">
        <v>141</v>
      </c>
      <c r="D462" s="93" t="s">
        <v>377</v>
      </c>
      <c r="E462" s="89"/>
      <c r="F462" s="148">
        <f>SUM(F464+F463)</f>
        <v>517262</v>
      </c>
    </row>
    <row r="463" spans="1:6" ht="30">
      <c r="A463" s="56" t="s">
        <v>101</v>
      </c>
      <c r="B463" s="96">
        <v>10</v>
      </c>
      <c r="C463" s="89" t="s">
        <v>141</v>
      </c>
      <c r="D463" s="93" t="s">
        <v>377</v>
      </c>
      <c r="E463" s="89" t="s">
        <v>142</v>
      </c>
      <c r="F463" s="148">
        <v>9000</v>
      </c>
    </row>
    <row r="464" spans="1:6" ht="15">
      <c r="A464" s="56" t="s">
        <v>164</v>
      </c>
      <c r="B464" s="96">
        <v>10</v>
      </c>
      <c r="C464" s="89" t="s">
        <v>141</v>
      </c>
      <c r="D464" s="93" t="s">
        <v>379</v>
      </c>
      <c r="E464" s="89" t="s">
        <v>163</v>
      </c>
      <c r="F464" s="148">
        <v>508262</v>
      </c>
    </row>
    <row r="465" spans="1:6" ht="30">
      <c r="A465" s="58" t="s">
        <v>683</v>
      </c>
      <c r="B465" s="96">
        <v>10</v>
      </c>
      <c r="C465" s="89" t="s">
        <v>141</v>
      </c>
      <c r="D465" s="93" t="s">
        <v>323</v>
      </c>
      <c r="E465" s="89"/>
      <c r="F465" s="148">
        <f>SUM(F466+F475)</f>
        <v>16803979</v>
      </c>
    </row>
    <row r="466" spans="1:6" ht="45">
      <c r="A466" s="56" t="s">
        <v>741</v>
      </c>
      <c r="B466" s="96">
        <v>10</v>
      </c>
      <c r="C466" s="89" t="s">
        <v>141</v>
      </c>
      <c r="D466" s="93" t="s">
        <v>324</v>
      </c>
      <c r="E466" s="89"/>
      <c r="F466" s="148">
        <f>SUM(F467+F471)</f>
        <v>16452068.940000001</v>
      </c>
    </row>
    <row r="467" spans="1:6" ht="30">
      <c r="A467" s="56" t="s">
        <v>380</v>
      </c>
      <c r="B467" s="96">
        <v>10</v>
      </c>
      <c r="C467" s="89" t="s">
        <v>141</v>
      </c>
      <c r="D467" s="93" t="s">
        <v>381</v>
      </c>
      <c r="E467" s="89"/>
      <c r="F467" s="148">
        <f>SUM(F468)</f>
        <v>2456372.54</v>
      </c>
    </row>
    <row r="468" spans="1:6" ht="60">
      <c r="A468" s="56" t="s">
        <v>383</v>
      </c>
      <c r="B468" s="96">
        <v>10</v>
      </c>
      <c r="C468" s="89" t="s">
        <v>141</v>
      </c>
      <c r="D468" s="93" t="s">
        <v>382</v>
      </c>
      <c r="E468" s="89"/>
      <c r="F468" s="148">
        <f>SUM(F470+F469)</f>
        <v>2456372.54</v>
      </c>
    </row>
    <row r="469" spans="1:6" ht="30">
      <c r="A469" s="56" t="s">
        <v>101</v>
      </c>
      <c r="B469" s="96">
        <v>10</v>
      </c>
      <c r="C469" s="89" t="s">
        <v>141</v>
      </c>
      <c r="D469" s="93" t="s">
        <v>382</v>
      </c>
      <c r="E469" s="89" t="s">
        <v>142</v>
      </c>
      <c r="F469" s="148">
        <v>957.54</v>
      </c>
    </row>
    <row r="470" spans="1:6" ht="15">
      <c r="A470" s="56" t="s">
        <v>164</v>
      </c>
      <c r="B470" s="96">
        <v>10</v>
      </c>
      <c r="C470" s="89" t="s">
        <v>141</v>
      </c>
      <c r="D470" s="93" t="s">
        <v>382</v>
      </c>
      <c r="E470" s="89" t="s">
        <v>163</v>
      </c>
      <c r="F470" s="148">
        <v>2455415</v>
      </c>
    </row>
    <row r="471" spans="1:6" ht="30">
      <c r="A471" s="56" t="s">
        <v>83</v>
      </c>
      <c r="B471" s="96">
        <v>10</v>
      </c>
      <c r="C471" s="89" t="s">
        <v>141</v>
      </c>
      <c r="D471" s="93" t="s">
        <v>385</v>
      </c>
      <c r="E471" s="89"/>
      <c r="F471" s="148">
        <f>SUM(F472)</f>
        <v>13995696.4</v>
      </c>
    </row>
    <row r="472" spans="1:6" ht="60">
      <c r="A472" s="56" t="s">
        <v>383</v>
      </c>
      <c r="B472" s="96">
        <v>10</v>
      </c>
      <c r="C472" s="89" t="s">
        <v>141</v>
      </c>
      <c r="D472" s="93" t="s">
        <v>386</v>
      </c>
      <c r="E472" s="89"/>
      <c r="F472" s="148">
        <f>SUM(F473:F474)</f>
        <v>13995696.4</v>
      </c>
    </row>
    <row r="473" spans="1:6" ht="30">
      <c r="A473" s="56" t="s">
        <v>101</v>
      </c>
      <c r="B473" s="96">
        <v>10</v>
      </c>
      <c r="C473" s="89" t="s">
        <v>141</v>
      </c>
      <c r="D473" s="93" t="s">
        <v>386</v>
      </c>
      <c r="E473" s="89" t="s">
        <v>142</v>
      </c>
      <c r="F473" s="148">
        <v>13573.64</v>
      </c>
    </row>
    <row r="474" spans="1:6" ht="15">
      <c r="A474" s="56" t="s">
        <v>164</v>
      </c>
      <c r="B474" s="96">
        <v>10</v>
      </c>
      <c r="C474" s="89" t="s">
        <v>141</v>
      </c>
      <c r="D474" s="93" t="s">
        <v>386</v>
      </c>
      <c r="E474" s="89" t="s">
        <v>163</v>
      </c>
      <c r="F474" s="148">
        <v>13982122.76</v>
      </c>
    </row>
    <row r="475" spans="1:6" ht="45">
      <c r="A475" s="56" t="s">
        <v>742</v>
      </c>
      <c r="B475" s="96">
        <v>10</v>
      </c>
      <c r="C475" s="89" t="s">
        <v>141</v>
      </c>
      <c r="D475" s="93" t="s">
        <v>406</v>
      </c>
      <c r="E475" s="89"/>
      <c r="F475" s="148">
        <f>SUM(F476)</f>
        <v>351910.06</v>
      </c>
    </row>
    <row r="476" spans="1:6" ht="30">
      <c r="A476" s="56" t="s">
        <v>641</v>
      </c>
      <c r="B476" s="96">
        <v>10</v>
      </c>
      <c r="C476" s="89" t="s">
        <v>141</v>
      </c>
      <c r="D476" s="93" t="s">
        <v>640</v>
      </c>
      <c r="E476" s="89"/>
      <c r="F476" s="148">
        <f>SUM(F477)</f>
        <v>351910.06</v>
      </c>
    </row>
    <row r="477" spans="1:6" ht="60">
      <c r="A477" s="56" t="s">
        <v>643</v>
      </c>
      <c r="B477" s="96">
        <v>10</v>
      </c>
      <c r="C477" s="89" t="s">
        <v>141</v>
      </c>
      <c r="D477" s="93" t="s">
        <v>642</v>
      </c>
      <c r="E477" s="89"/>
      <c r="F477" s="148">
        <f>SUM(F478:F479)</f>
        <v>351910.06</v>
      </c>
    </row>
    <row r="478" spans="1:6" ht="30">
      <c r="A478" s="56" t="s">
        <v>101</v>
      </c>
      <c r="B478" s="96">
        <v>10</v>
      </c>
      <c r="C478" s="89" t="s">
        <v>141</v>
      </c>
      <c r="D478" s="93" t="s">
        <v>642</v>
      </c>
      <c r="E478" s="89" t="s">
        <v>142</v>
      </c>
      <c r="F478" s="148">
        <v>0</v>
      </c>
    </row>
    <row r="479" spans="1:6" ht="15">
      <c r="A479" s="56" t="s">
        <v>164</v>
      </c>
      <c r="B479" s="96">
        <v>10</v>
      </c>
      <c r="C479" s="89" t="s">
        <v>141</v>
      </c>
      <c r="D479" s="93" t="s">
        <v>642</v>
      </c>
      <c r="E479" s="89" t="s">
        <v>163</v>
      </c>
      <c r="F479" s="148">
        <v>351910.06</v>
      </c>
    </row>
    <row r="480" spans="1:6" ht="45">
      <c r="A480" s="56" t="s">
        <v>28</v>
      </c>
      <c r="B480" s="96">
        <v>10</v>
      </c>
      <c r="C480" s="89" t="s">
        <v>141</v>
      </c>
      <c r="D480" s="93" t="s">
        <v>23</v>
      </c>
      <c r="E480" s="89"/>
      <c r="F480" s="148">
        <f>SUM(F481)</f>
        <v>1779508</v>
      </c>
    </row>
    <row r="481" spans="1:6" ht="60">
      <c r="A481" s="56" t="s">
        <v>56</v>
      </c>
      <c r="B481" s="96">
        <v>10</v>
      </c>
      <c r="C481" s="89" t="s">
        <v>141</v>
      </c>
      <c r="D481" s="93" t="s">
        <v>57</v>
      </c>
      <c r="E481" s="89"/>
      <c r="F481" s="148">
        <f>SUM(F482)</f>
        <v>1779508</v>
      </c>
    </row>
    <row r="482" spans="1:6" ht="15">
      <c r="A482" s="56" t="s">
        <v>702</v>
      </c>
      <c r="B482" s="96">
        <v>10</v>
      </c>
      <c r="C482" s="89" t="s">
        <v>141</v>
      </c>
      <c r="D482" s="93" t="s">
        <v>67</v>
      </c>
      <c r="E482" s="89"/>
      <c r="F482" s="148">
        <f>SUM(F483)</f>
        <v>1779508</v>
      </c>
    </row>
    <row r="483" spans="1:6" ht="15">
      <c r="A483" s="56" t="s">
        <v>726</v>
      </c>
      <c r="B483" s="96">
        <v>10</v>
      </c>
      <c r="C483" s="89" t="s">
        <v>141</v>
      </c>
      <c r="D483" s="93" t="s">
        <v>701</v>
      </c>
      <c r="E483" s="89"/>
      <c r="F483" s="148">
        <f>SUM(F484)</f>
        <v>1779508</v>
      </c>
    </row>
    <row r="484" spans="1:6" ht="15">
      <c r="A484" s="56" t="s">
        <v>164</v>
      </c>
      <c r="B484" s="96">
        <v>10</v>
      </c>
      <c r="C484" s="89" t="s">
        <v>141</v>
      </c>
      <c r="D484" s="93" t="s">
        <v>701</v>
      </c>
      <c r="E484" s="89" t="s">
        <v>163</v>
      </c>
      <c r="F484" s="148">
        <v>1779508</v>
      </c>
    </row>
    <row r="485" spans="1:6" ht="15">
      <c r="A485" s="55" t="s">
        <v>166</v>
      </c>
      <c r="B485" s="95">
        <v>10</v>
      </c>
      <c r="C485" s="90" t="s">
        <v>146</v>
      </c>
      <c r="D485" s="91"/>
      <c r="E485" s="89"/>
      <c r="F485" s="147">
        <f>SUM(F486+F506+F502+F497)</f>
        <v>18949499</v>
      </c>
    </row>
    <row r="486" spans="1:6" s="1" customFormat="1" ht="28.5">
      <c r="A486" s="18" t="s">
        <v>387</v>
      </c>
      <c r="B486" s="90" t="s">
        <v>122</v>
      </c>
      <c r="C486" s="90" t="s">
        <v>146</v>
      </c>
      <c r="D486" s="91" t="s">
        <v>229</v>
      </c>
      <c r="E486" s="89"/>
      <c r="F486" s="147">
        <f>SUM(F487)</f>
        <v>16433291</v>
      </c>
    </row>
    <row r="487" spans="1:6" ht="30">
      <c r="A487" s="56" t="s">
        <v>748</v>
      </c>
      <c r="B487" s="96">
        <v>10</v>
      </c>
      <c r="C487" s="89" t="s">
        <v>146</v>
      </c>
      <c r="D487" s="93" t="s">
        <v>235</v>
      </c>
      <c r="E487" s="89"/>
      <c r="F487" s="148">
        <f>SUM(F494+F488+F491)</f>
        <v>16433291</v>
      </c>
    </row>
    <row r="488" spans="1:6" ht="30">
      <c r="A488" s="56" t="s">
        <v>82</v>
      </c>
      <c r="B488" s="96">
        <v>10</v>
      </c>
      <c r="C488" s="89" t="s">
        <v>146</v>
      </c>
      <c r="D488" s="93" t="s">
        <v>368</v>
      </c>
      <c r="E488" s="89"/>
      <c r="F488" s="148">
        <f>SUM(F489)</f>
        <v>1874724</v>
      </c>
    </row>
    <row r="489" spans="1:6" ht="15">
      <c r="A489" s="56" t="s">
        <v>367</v>
      </c>
      <c r="B489" s="96">
        <v>10</v>
      </c>
      <c r="C489" s="89" t="s">
        <v>146</v>
      </c>
      <c r="D489" s="93" t="s">
        <v>369</v>
      </c>
      <c r="E489" s="89"/>
      <c r="F489" s="148">
        <f>SUM(F490)</f>
        <v>1874724</v>
      </c>
    </row>
    <row r="490" spans="1:6" ht="15">
      <c r="A490" s="56" t="s">
        <v>164</v>
      </c>
      <c r="B490" s="96">
        <v>10</v>
      </c>
      <c r="C490" s="89" t="s">
        <v>146</v>
      </c>
      <c r="D490" s="93" t="s">
        <v>369</v>
      </c>
      <c r="E490" s="89" t="s">
        <v>163</v>
      </c>
      <c r="F490" s="148">
        <v>1874724</v>
      </c>
    </row>
    <row r="491" spans="1:6" ht="30">
      <c r="A491" s="56" t="s">
        <v>236</v>
      </c>
      <c r="B491" s="96">
        <v>10</v>
      </c>
      <c r="C491" s="89" t="s">
        <v>146</v>
      </c>
      <c r="D491" s="93" t="s">
        <v>237</v>
      </c>
      <c r="E491" s="89"/>
      <c r="F491" s="148">
        <f>SUM(F492)</f>
        <v>600</v>
      </c>
    </row>
    <row r="492" spans="1:6" ht="34.5" customHeight="1">
      <c r="A492" s="56" t="s">
        <v>205</v>
      </c>
      <c r="B492" s="96">
        <v>10</v>
      </c>
      <c r="C492" s="89" t="s">
        <v>146</v>
      </c>
      <c r="D492" s="93" t="s">
        <v>239</v>
      </c>
      <c r="E492" s="89"/>
      <c r="F492" s="148">
        <f>SUM(F493)</f>
        <v>600</v>
      </c>
    </row>
    <row r="493" spans="1:6" ht="45">
      <c r="A493" s="56" t="s">
        <v>204</v>
      </c>
      <c r="B493" s="96">
        <v>10</v>
      </c>
      <c r="C493" s="89" t="s">
        <v>146</v>
      </c>
      <c r="D493" s="93" t="s">
        <v>239</v>
      </c>
      <c r="E493" s="89" t="s">
        <v>139</v>
      </c>
      <c r="F493" s="148">
        <v>600</v>
      </c>
    </row>
    <row r="494" spans="1:6" ht="45">
      <c r="A494" s="56" t="s">
        <v>388</v>
      </c>
      <c r="B494" s="96">
        <v>10</v>
      </c>
      <c r="C494" s="89" t="s">
        <v>146</v>
      </c>
      <c r="D494" s="93" t="s">
        <v>389</v>
      </c>
      <c r="E494" s="89"/>
      <c r="F494" s="148">
        <f>SUM(F495)</f>
        <v>14557967</v>
      </c>
    </row>
    <row r="495" spans="1:6" ht="30">
      <c r="A495" s="56" t="s">
        <v>710</v>
      </c>
      <c r="B495" s="96">
        <v>10</v>
      </c>
      <c r="C495" s="89" t="s">
        <v>146</v>
      </c>
      <c r="D495" s="93" t="s">
        <v>390</v>
      </c>
      <c r="E495" s="89"/>
      <c r="F495" s="148">
        <f>SUM(F496)</f>
        <v>14557967</v>
      </c>
    </row>
    <row r="496" spans="1:6" ht="15">
      <c r="A496" s="56" t="s">
        <v>164</v>
      </c>
      <c r="B496" s="96">
        <v>10</v>
      </c>
      <c r="C496" s="89" t="s">
        <v>146</v>
      </c>
      <c r="D496" s="93" t="s">
        <v>391</v>
      </c>
      <c r="E496" s="89" t="s">
        <v>163</v>
      </c>
      <c r="F496" s="148">
        <v>14557967</v>
      </c>
    </row>
    <row r="497" spans="1:6" ht="28.5">
      <c r="A497" s="18" t="s">
        <v>637</v>
      </c>
      <c r="B497" s="96">
        <v>10</v>
      </c>
      <c r="C497" s="89" t="s">
        <v>146</v>
      </c>
      <c r="D497" s="91" t="s">
        <v>280</v>
      </c>
      <c r="E497" s="89"/>
      <c r="F497" s="148">
        <f>SUM(F498)</f>
        <v>500</v>
      </c>
    </row>
    <row r="498" spans="1:6" ht="45">
      <c r="A498" s="58" t="s">
        <v>739</v>
      </c>
      <c r="B498" s="96">
        <v>10</v>
      </c>
      <c r="C498" s="89" t="s">
        <v>146</v>
      </c>
      <c r="D498" s="93" t="s">
        <v>281</v>
      </c>
      <c r="E498" s="89"/>
      <c r="F498" s="148">
        <f>SUM(F499)</f>
        <v>500</v>
      </c>
    </row>
    <row r="499" spans="1:6" ht="30">
      <c r="A499" s="58" t="s">
        <v>639</v>
      </c>
      <c r="B499" s="96">
        <v>10</v>
      </c>
      <c r="C499" s="89" t="s">
        <v>146</v>
      </c>
      <c r="D499" s="93" t="s">
        <v>282</v>
      </c>
      <c r="E499" s="89"/>
      <c r="F499" s="148">
        <f>SUM(F500)</f>
        <v>500</v>
      </c>
    </row>
    <row r="500" spans="1:6" ht="30">
      <c r="A500" s="15" t="s">
        <v>209</v>
      </c>
      <c r="B500" s="96">
        <v>10</v>
      </c>
      <c r="C500" s="89" t="s">
        <v>146</v>
      </c>
      <c r="D500" s="93" t="s">
        <v>283</v>
      </c>
      <c r="E500" s="89"/>
      <c r="F500" s="148">
        <f>SUM(F501)</f>
        <v>500</v>
      </c>
    </row>
    <row r="501" spans="1:6" ht="45">
      <c r="A501" s="56" t="s">
        <v>204</v>
      </c>
      <c r="B501" s="96">
        <v>10</v>
      </c>
      <c r="C501" s="89" t="s">
        <v>146</v>
      </c>
      <c r="D501" s="93" t="s">
        <v>283</v>
      </c>
      <c r="E501" s="89" t="s">
        <v>139</v>
      </c>
      <c r="F501" s="148">
        <v>500</v>
      </c>
    </row>
    <row r="502" spans="1:6" ht="15">
      <c r="A502" s="94" t="s">
        <v>100</v>
      </c>
      <c r="B502" s="96">
        <v>10</v>
      </c>
      <c r="C502" s="89" t="s">
        <v>146</v>
      </c>
      <c r="D502" s="90" t="s">
        <v>248</v>
      </c>
      <c r="E502" s="89"/>
      <c r="F502" s="148">
        <f>SUM(F503)</f>
        <v>1800</v>
      </c>
    </row>
    <row r="503" spans="1:6" ht="30">
      <c r="A503" s="46" t="s">
        <v>680</v>
      </c>
      <c r="B503" s="96">
        <v>10</v>
      </c>
      <c r="C503" s="89" t="s">
        <v>146</v>
      </c>
      <c r="D503" s="89" t="s">
        <v>249</v>
      </c>
      <c r="E503" s="89"/>
      <c r="F503" s="148">
        <f>SUM(F504)</f>
        <v>1800</v>
      </c>
    </row>
    <row r="504" spans="1:6" ht="29.25" customHeight="1">
      <c r="A504" s="56" t="s">
        <v>203</v>
      </c>
      <c r="B504" s="96">
        <v>10</v>
      </c>
      <c r="C504" s="89" t="s">
        <v>146</v>
      </c>
      <c r="D504" s="89" t="s">
        <v>250</v>
      </c>
      <c r="E504" s="89"/>
      <c r="F504" s="148">
        <f>SUM(F505)</f>
        <v>1800</v>
      </c>
    </row>
    <row r="505" spans="1:6" ht="45">
      <c r="A505" s="56" t="s">
        <v>204</v>
      </c>
      <c r="B505" s="96">
        <v>10</v>
      </c>
      <c r="C505" s="89" t="s">
        <v>146</v>
      </c>
      <c r="D505" s="89" t="s">
        <v>250</v>
      </c>
      <c r="E505" s="89" t="s">
        <v>139</v>
      </c>
      <c r="F505" s="148">
        <v>1800</v>
      </c>
    </row>
    <row r="506" spans="1:6" ht="15">
      <c r="A506" s="55" t="s">
        <v>172</v>
      </c>
      <c r="B506" s="89" t="s">
        <v>122</v>
      </c>
      <c r="C506" s="89" t="s">
        <v>146</v>
      </c>
      <c r="D506" s="93" t="s">
        <v>251</v>
      </c>
      <c r="E506" s="89"/>
      <c r="F506" s="148">
        <f>SUM(F507)</f>
        <v>2513908</v>
      </c>
    </row>
    <row r="507" spans="1:6" ht="15">
      <c r="A507" s="56" t="s">
        <v>173</v>
      </c>
      <c r="B507" s="96">
        <v>10</v>
      </c>
      <c r="C507" s="89" t="s">
        <v>146</v>
      </c>
      <c r="D507" s="93" t="s">
        <v>276</v>
      </c>
      <c r="E507" s="89"/>
      <c r="F507" s="148">
        <f>SUM(F508)</f>
        <v>2513908</v>
      </c>
    </row>
    <row r="508" spans="1:6" ht="15">
      <c r="A508" s="56" t="s">
        <v>127</v>
      </c>
      <c r="B508" s="96">
        <v>10</v>
      </c>
      <c r="C508" s="89" t="s">
        <v>146</v>
      </c>
      <c r="D508" s="93" t="s">
        <v>13</v>
      </c>
      <c r="E508" s="89"/>
      <c r="F508" s="148">
        <f>SUM(F509)</f>
        <v>2513908</v>
      </c>
    </row>
    <row r="509" spans="1:6" ht="15">
      <c r="A509" s="56" t="s">
        <v>164</v>
      </c>
      <c r="B509" s="96">
        <v>10</v>
      </c>
      <c r="C509" s="89" t="s">
        <v>146</v>
      </c>
      <c r="D509" s="93" t="s">
        <v>14</v>
      </c>
      <c r="E509" s="89" t="s">
        <v>163</v>
      </c>
      <c r="F509" s="148">
        <v>2513908</v>
      </c>
    </row>
    <row r="510" spans="1:6" ht="15">
      <c r="A510" s="55" t="s">
        <v>197</v>
      </c>
      <c r="B510" s="95">
        <v>11</v>
      </c>
      <c r="C510" s="90" t="s">
        <v>196</v>
      </c>
      <c r="D510" s="91"/>
      <c r="E510" s="90"/>
      <c r="F510" s="147">
        <f aca="true" t="shared" si="0" ref="F510:F515">SUM(F511)</f>
        <v>150000</v>
      </c>
    </row>
    <row r="511" spans="1:6" ht="15">
      <c r="A511" s="55" t="s">
        <v>167</v>
      </c>
      <c r="B511" s="95">
        <v>11</v>
      </c>
      <c r="C511" s="90" t="s">
        <v>138</v>
      </c>
      <c r="D511" s="91"/>
      <c r="E511" s="89"/>
      <c r="F511" s="147">
        <f t="shared" si="0"/>
        <v>150000</v>
      </c>
    </row>
    <row r="512" spans="1:6" ht="46.5" customHeight="1">
      <c r="A512" s="55" t="s">
        <v>773</v>
      </c>
      <c r="B512" s="89" t="s">
        <v>168</v>
      </c>
      <c r="C512" s="89" t="s">
        <v>138</v>
      </c>
      <c r="D512" s="93" t="s">
        <v>334</v>
      </c>
      <c r="E512" s="89"/>
      <c r="F512" s="148">
        <f t="shared" si="0"/>
        <v>150000</v>
      </c>
    </row>
    <row r="513" spans="1:6" ht="75">
      <c r="A513" s="58" t="s">
        <v>917</v>
      </c>
      <c r="B513" s="89" t="s">
        <v>168</v>
      </c>
      <c r="C513" s="89" t="s">
        <v>138</v>
      </c>
      <c r="D513" s="93" t="s">
        <v>335</v>
      </c>
      <c r="E513" s="89"/>
      <c r="F513" s="148">
        <f t="shared" si="0"/>
        <v>150000</v>
      </c>
    </row>
    <row r="514" spans="1:6" ht="45">
      <c r="A514" s="58" t="s">
        <v>336</v>
      </c>
      <c r="B514" s="89" t="s">
        <v>168</v>
      </c>
      <c r="C514" s="89" t="s">
        <v>138</v>
      </c>
      <c r="D514" s="93" t="s">
        <v>337</v>
      </c>
      <c r="E514" s="89"/>
      <c r="F514" s="148">
        <f t="shared" si="0"/>
        <v>150000</v>
      </c>
    </row>
    <row r="515" spans="1:6" ht="45">
      <c r="A515" s="56" t="s">
        <v>338</v>
      </c>
      <c r="B515" s="89" t="s">
        <v>168</v>
      </c>
      <c r="C515" s="89" t="s">
        <v>138</v>
      </c>
      <c r="D515" s="93" t="s">
        <v>339</v>
      </c>
      <c r="E515" s="89"/>
      <c r="F515" s="148">
        <f t="shared" si="0"/>
        <v>150000</v>
      </c>
    </row>
    <row r="516" spans="1:6" ht="15">
      <c r="A516" s="56" t="s">
        <v>164</v>
      </c>
      <c r="B516" s="89" t="s">
        <v>168</v>
      </c>
      <c r="C516" s="89" t="s">
        <v>138</v>
      </c>
      <c r="D516" s="93" t="s">
        <v>339</v>
      </c>
      <c r="E516" s="89" t="s">
        <v>163</v>
      </c>
      <c r="F516" s="148">
        <v>150000</v>
      </c>
    </row>
    <row r="517" spans="1:6" ht="38.25" customHeight="1">
      <c r="A517" s="55" t="s">
        <v>750</v>
      </c>
      <c r="B517" s="95">
        <v>14</v>
      </c>
      <c r="C517" s="95"/>
      <c r="D517" s="91"/>
      <c r="E517" s="89"/>
      <c r="F517" s="147">
        <f>SUM(F518)</f>
        <v>9617207.11</v>
      </c>
    </row>
    <row r="518" spans="1:6" ht="28.5">
      <c r="A518" s="55" t="s">
        <v>169</v>
      </c>
      <c r="B518" s="95">
        <v>14</v>
      </c>
      <c r="C518" s="90" t="s">
        <v>136</v>
      </c>
      <c r="D518" s="91"/>
      <c r="E518" s="89"/>
      <c r="F518" s="147">
        <f>SUM(F519)</f>
        <v>9617207.11</v>
      </c>
    </row>
    <row r="519" spans="1:6" ht="18.75" customHeight="1">
      <c r="A519" s="56" t="s">
        <v>81</v>
      </c>
      <c r="B519" s="96">
        <v>14</v>
      </c>
      <c r="C519" s="89" t="s">
        <v>136</v>
      </c>
      <c r="D519" s="93" t="s">
        <v>327</v>
      </c>
      <c r="E519" s="89"/>
      <c r="F519" s="148">
        <f>SUM(F521)</f>
        <v>9617207.11</v>
      </c>
    </row>
    <row r="520" spans="1:6" ht="45">
      <c r="A520" s="56" t="s">
        <v>328</v>
      </c>
      <c r="B520" s="96">
        <v>14</v>
      </c>
      <c r="C520" s="89" t="s">
        <v>136</v>
      </c>
      <c r="D520" s="93" t="s">
        <v>785</v>
      </c>
      <c r="E520" s="89"/>
      <c r="F520" s="148">
        <f>SUM(F521)</f>
        <v>9617207.11</v>
      </c>
    </row>
    <row r="521" spans="1:6" ht="30">
      <c r="A521" s="56" t="s">
        <v>330</v>
      </c>
      <c r="B521" s="96">
        <v>14</v>
      </c>
      <c r="C521" s="89" t="s">
        <v>136</v>
      </c>
      <c r="D521" s="93" t="s">
        <v>331</v>
      </c>
      <c r="E521" s="89"/>
      <c r="F521" s="148">
        <f>SUM(F522)</f>
        <v>9617207.11</v>
      </c>
    </row>
    <row r="522" spans="1:6" ht="45">
      <c r="A522" s="15" t="s">
        <v>332</v>
      </c>
      <c r="B522" s="96">
        <v>14</v>
      </c>
      <c r="C522" s="89" t="s">
        <v>136</v>
      </c>
      <c r="D522" s="93" t="s">
        <v>333</v>
      </c>
      <c r="E522" s="89"/>
      <c r="F522" s="148">
        <f>SUM(F523)</f>
        <v>9617207.11</v>
      </c>
    </row>
    <row r="523" spans="1:6" ht="15">
      <c r="A523" s="15" t="s">
        <v>147</v>
      </c>
      <c r="B523" s="96">
        <v>14</v>
      </c>
      <c r="C523" s="89" t="s">
        <v>136</v>
      </c>
      <c r="D523" s="93" t="s">
        <v>333</v>
      </c>
      <c r="E523" s="89" t="s">
        <v>198</v>
      </c>
      <c r="F523" s="148">
        <v>9617207.11</v>
      </c>
    </row>
    <row r="524" spans="1:6" ht="21" customHeight="1">
      <c r="A524" s="6"/>
      <c r="B524" s="100"/>
      <c r="C524" s="101"/>
      <c r="D524" s="100"/>
      <c r="E524" s="101"/>
      <c r="F524" s="7"/>
    </row>
  </sheetData>
  <sheetProtection/>
  <mergeCells count="6">
    <mergeCell ref="G248:H248"/>
    <mergeCell ref="B1:F8"/>
    <mergeCell ref="A12:F12"/>
    <mergeCell ref="A9:F9"/>
    <mergeCell ref="A10:F10"/>
    <mergeCell ref="A11:F11"/>
  </mergeCells>
  <printOptions/>
  <pageMargins left="0.5905511811023623" right="0.3937007874015748" top="0.7480314960629921" bottom="0.7874015748031497" header="0.31496062992125984" footer="0.31496062992125984"/>
  <pageSetup blackAndWhite="1"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3"/>
  <sheetViews>
    <sheetView view="pageBreakPreview" zoomScale="120" zoomScaleNormal="120" zoomScaleSheetLayoutView="120" zoomScalePageLayoutView="0" workbookViewId="0" topLeftCell="A8">
      <selection activeCell="C13" sqref="C13"/>
    </sheetView>
  </sheetViews>
  <sheetFormatPr defaultColWidth="9.140625" defaultRowHeight="15"/>
  <cols>
    <col min="1" max="1" width="72.57421875" style="0" customWidth="1"/>
    <col min="2" max="2" width="4.28125" style="102" customWidth="1"/>
    <col min="3" max="3" width="3.28125" style="102" customWidth="1"/>
    <col min="4" max="4" width="3.7109375" style="102" customWidth="1"/>
    <col min="5" max="5" width="12.140625" style="102" customWidth="1"/>
    <col min="6" max="6" width="3.8515625" style="102" customWidth="1"/>
    <col min="7" max="7" width="15.00390625" style="0" customWidth="1"/>
  </cols>
  <sheetData>
    <row r="1" spans="3:7" ht="15" hidden="1">
      <c r="C1" s="103"/>
      <c r="D1" s="104"/>
      <c r="E1" s="105"/>
      <c r="F1" s="106"/>
      <c r="G1" s="31"/>
    </row>
    <row r="2" spans="3:7" ht="15" hidden="1">
      <c r="C2" s="103"/>
      <c r="D2" s="107"/>
      <c r="E2" s="108"/>
      <c r="F2" s="108"/>
      <c r="G2" s="32"/>
    </row>
    <row r="3" spans="3:7" ht="15" hidden="1">
      <c r="C3" s="103"/>
      <c r="D3" s="107"/>
      <c r="E3" s="108"/>
      <c r="F3" s="108"/>
      <c r="G3" s="32"/>
    </row>
    <row r="4" spans="1:7" ht="43.5" customHeight="1" hidden="1">
      <c r="A4" s="231"/>
      <c r="B4" s="231"/>
      <c r="C4" s="246"/>
      <c r="D4" s="107"/>
      <c r="E4" s="108"/>
      <c r="F4" s="108"/>
      <c r="G4" s="32"/>
    </row>
    <row r="5" spans="1:7" ht="15" hidden="1">
      <c r="A5" s="231"/>
      <c r="B5" s="231"/>
      <c r="C5" s="246"/>
      <c r="D5" s="107"/>
      <c r="E5" s="108"/>
      <c r="F5" s="108"/>
      <c r="G5" s="32"/>
    </row>
    <row r="6" spans="1:7" ht="15" hidden="1">
      <c r="A6" s="231"/>
      <c r="B6" s="231"/>
      <c r="C6" s="246"/>
      <c r="D6" s="107"/>
      <c r="E6" s="109"/>
      <c r="F6" s="109"/>
      <c r="G6" s="32"/>
    </row>
    <row r="7" spans="1:7" ht="63.75" customHeight="1" hidden="1">
      <c r="A7" s="231"/>
      <c r="B7" s="231"/>
      <c r="C7" s="246"/>
      <c r="D7" s="110"/>
      <c r="E7" s="111"/>
      <c r="F7" s="112"/>
      <c r="G7" s="33"/>
    </row>
    <row r="8" spans="2:7" ht="108" customHeight="1">
      <c r="B8" s="247" t="s">
        <v>943</v>
      </c>
      <c r="C8" s="248"/>
      <c r="D8" s="248"/>
      <c r="E8" s="248"/>
      <c r="F8" s="248"/>
      <c r="G8" s="248"/>
    </row>
    <row r="9" spans="1:7" ht="18.75">
      <c r="A9" s="230" t="s">
        <v>17</v>
      </c>
      <c r="B9" s="230"/>
      <c r="C9" s="249"/>
      <c r="D9" s="249"/>
      <c r="E9" s="249"/>
      <c r="F9" s="249"/>
      <c r="G9" s="231"/>
    </row>
    <row r="10" spans="1:7" ht="18.75">
      <c r="A10" s="230" t="s">
        <v>18</v>
      </c>
      <c r="B10" s="230"/>
      <c r="C10" s="249"/>
      <c r="D10" s="249"/>
      <c r="E10" s="249"/>
      <c r="F10" s="249"/>
      <c r="G10" s="231"/>
    </row>
    <row r="11" spans="1:7" ht="18.75">
      <c r="A11" s="230" t="s">
        <v>759</v>
      </c>
      <c r="B11" s="230"/>
      <c r="C11" s="249"/>
      <c r="D11" s="249"/>
      <c r="E11" s="249"/>
      <c r="F11" s="249"/>
      <c r="G11" s="231"/>
    </row>
    <row r="12" spans="3:7" ht="12.75" customHeight="1">
      <c r="C12" s="113"/>
      <c r="G12" s="10" t="s">
        <v>119</v>
      </c>
    </row>
    <row r="13" spans="1:7" ht="22.5">
      <c r="A13" s="12" t="s">
        <v>128</v>
      </c>
      <c r="B13" s="114" t="s">
        <v>19</v>
      </c>
      <c r="C13" s="63" t="s">
        <v>129</v>
      </c>
      <c r="D13" s="63" t="s">
        <v>130</v>
      </c>
      <c r="E13" s="63" t="s">
        <v>131</v>
      </c>
      <c r="F13" s="63" t="s">
        <v>132</v>
      </c>
      <c r="G13" s="12" t="s">
        <v>133</v>
      </c>
    </row>
    <row r="14" spans="1:7" ht="15">
      <c r="A14" s="88" t="s">
        <v>915</v>
      </c>
      <c r="B14" s="115"/>
      <c r="C14" s="89"/>
      <c r="D14" s="89"/>
      <c r="E14" s="89"/>
      <c r="F14" s="89"/>
      <c r="G14" s="147">
        <f>SUM(G15+G158+G173+G237+G268+G390+G434+G509+G516+G426)</f>
        <v>677323045.02</v>
      </c>
    </row>
    <row r="15" spans="1:7" ht="15">
      <c r="A15" s="88" t="s">
        <v>134</v>
      </c>
      <c r="B15" s="116" t="s">
        <v>16</v>
      </c>
      <c r="C15" s="89"/>
      <c r="D15" s="89"/>
      <c r="E15" s="89"/>
      <c r="F15" s="89"/>
      <c r="G15" s="147">
        <f>SUM(G16+G159+G174+G238+G269+G391+G435+G510+G517+G427)</f>
        <v>673676592.02</v>
      </c>
    </row>
    <row r="16" spans="1:7" ht="15">
      <c r="A16" s="88" t="s">
        <v>135</v>
      </c>
      <c r="B16" s="116" t="s">
        <v>16</v>
      </c>
      <c r="C16" s="90" t="s">
        <v>136</v>
      </c>
      <c r="D16" s="90"/>
      <c r="E16" s="90"/>
      <c r="F16" s="90"/>
      <c r="G16" s="147">
        <f>SUM(G17+G22+G29+G70+G81+G76+G65)</f>
        <v>72594175.13</v>
      </c>
    </row>
    <row r="17" spans="1:7" ht="28.5">
      <c r="A17" s="55" t="s">
        <v>137</v>
      </c>
      <c r="B17" s="115" t="s">
        <v>16</v>
      </c>
      <c r="C17" s="90" t="s">
        <v>136</v>
      </c>
      <c r="D17" s="90" t="s">
        <v>138</v>
      </c>
      <c r="E17" s="90"/>
      <c r="F17" s="90"/>
      <c r="G17" s="147">
        <f>SUM(G18)</f>
        <v>1367637</v>
      </c>
    </row>
    <row r="18" spans="1:7" ht="15">
      <c r="A18" s="56" t="s">
        <v>186</v>
      </c>
      <c r="B18" s="115" t="s">
        <v>16</v>
      </c>
      <c r="C18" s="89" t="s">
        <v>136</v>
      </c>
      <c r="D18" s="89" t="s">
        <v>138</v>
      </c>
      <c r="E18" s="89" t="s">
        <v>223</v>
      </c>
      <c r="F18" s="89"/>
      <c r="G18" s="148">
        <f>SUM(G19)</f>
        <v>1367637</v>
      </c>
    </row>
    <row r="19" spans="1:7" ht="15">
      <c r="A19" s="57" t="s">
        <v>187</v>
      </c>
      <c r="B19" s="115" t="s">
        <v>16</v>
      </c>
      <c r="C19" s="89" t="s">
        <v>136</v>
      </c>
      <c r="D19" s="89" t="s">
        <v>138</v>
      </c>
      <c r="E19" s="89" t="s">
        <v>224</v>
      </c>
      <c r="F19" s="89"/>
      <c r="G19" s="148">
        <f>SUM(G20)</f>
        <v>1367637</v>
      </c>
    </row>
    <row r="20" spans="1:7" ht="30">
      <c r="A20" s="56" t="s">
        <v>203</v>
      </c>
      <c r="B20" s="115" t="s">
        <v>16</v>
      </c>
      <c r="C20" s="89" t="s">
        <v>136</v>
      </c>
      <c r="D20" s="89" t="s">
        <v>138</v>
      </c>
      <c r="E20" s="89" t="s">
        <v>225</v>
      </c>
      <c r="F20" s="89"/>
      <c r="G20" s="148">
        <f>SUM(G21)</f>
        <v>1367637</v>
      </c>
    </row>
    <row r="21" spans="1:7" ht="45">
      <c r="A21" s="56" t="s">
        <v>204</v>
      </c>
      <c r="B21" s="116" t="s">
        <v>16</v>
      </c>
      <c r="C21" s="89" t="s">
        <v>136</v>
      </c>
      <c r="D21" s="89" t="s">
        <v>138</v>
      </c>
      <c r="E21" s="89" t="s">
        <v>225</v>
      </c>
      <c r="F21" s="89" t="s">
        <v>139</v>
      </c>
      <c r="G21" s="151">
        <v>1367637</v>
      </c>
    </row>
    <row r="22" spans="1:7" ht="42.75">
      <c r="A22" s="55" t="s">
        <v>140</v>
      </c>
      <c r="B22" s="115" t="s">
        <v>16</v>
      </c>
      <c r="C22" s="90" t="s">
        <v>136</v>
      </c>
      <c r="D22" s="90" t="s">
        <v>141</v>
      </c>
      <c r="E22" s="90"/>
      <c r="F22" s="90"/>
      <c r="G22" s="147">
        <f>SUM(,G23)</f>
        <v>1118600.14</v>
      </c>
    </row>
    <row r="23" spans="1:7" ht="30">
      <c r="A23" s="99" t="s">
        <v>86</v>
      </c>
      <c r="B23" s="115" t="s">
        <v>16</v>
      </c>
      <c r="C23" s="89" t="s">
        <v>136</v>
      </c>
      <c r="D23" s="89" t="s">
        <v>141</v>
      </c>
      <c r="E23" s="89" t="s">
        <v>226</v>
      </c>
      <c r="F23" s="89"/>
      <c r="G23" s="148">
        <f>SUM(G24)</f>
        <v>1118600.14</v>
      </c>
    </row>
    <row r="24" spans="1:7" ht="15">
      <c r="A24" s="56" t="s">
        <v>216</v>
      </c>
      <c r="B24" s="115" t="s">
        <v>16</v>
      </c>
      <c r="C24" s="89" t="s">
        <v>136</v>
      </c>
      <c r="D24" s="89" t="s">
        <v>141</v>
      </c>
      <c r="E24" s="89" t="s">
        <v>227</v>
      </c>
      <c r="F24" s="89"/>
      <c r="G24" s="148">
        <f>SUM(G25)</f>
        <v>1118600.14</v>
      </c>
    </row>
    <row r="25" spans="1:7" ht="30">
      <c r="A25" s="56" t="s">
        <v>203</v>
      </c>
      <c r="B25" s="115" t="s">
        <v>16</v>
      </c>
      <c r="C25" s="89" t="s">
        <v>136</v>
      </c>
      <c r="D25" s="89" t="s">
        <v>141</v>
      </c>
      <c r="E25" s="89" t="s">
        <v>228</v>
      </c>
      <c r="F25" s="89"/>
      <c r="G25" s="148">
        <f>SUM(G26:G28,)</f>
        <v>1118600.14</v>
      </c>
    </row>
    <row r="26" spans="1:7" ht="45">
      <c r="A26" s="56" t="s">
        <v>204</v>
      </c>
      <c r="B26" s="115" t="s">
        <v>16</v>
      </c>
      <c r="C26" s="89" t="s">
        <v>136</v>
      </c>
      <c r="D26" s="89" t="s">
        <v>141</v>
      </c>
      <c r="E26" s="89" t="s">
        <v>228</v>
      </c>
      <c r="F26" s="89" t="s">
        <v>139</v>
      </c>
      <c r="G26" s="151">
        <v>987100</v>
      </c>
    </row>
    <row r="27" spans="1:7" ht="30">
      <c r="A27" s="56" t="s">
        <v>101</v>
      </c>
      <c r="B27" s="115" t="s">
        <v>16</v>
      </c>
      <c r="C27" s="89" t="s">
        <v>136</v>
      </c>
      <c r="D27" s="89" t="s">
        <v>141</v>
      </c>
      <c r="E27" s="89" t="s">
        <v>228</v>
      </c>
      <c r="F27" s="89" t="s">
        <v>142</v>
      </c>
      <c r="G27" s="151">
        <v>131500</v>
      </c>
    </row>
    <row r="28" spans="1:7" ht="15">
      <c r="A28" s="56" t="s">
        <v>144</v>
      </c>
      <c r="B28" s="116" t="s">
        <v>16</v>
      </c>
      <c r="C28" s="89" t="s">
        <v>136</v>
      </c>
      <c r="D28" s="89" t="s">
        <v>141</v>
      </c>
      <c r="E28" s="89" t="s">
        <v>228</v>
      </c>
      <c r="F28" s="89" t="s">
        <v>143</v>
      </c>
      <c r="G28" s="151">
        <v>0.14</v>
      </c>
    </row>
    <row r="29" spans="1:7" ht="42.75">
      <c r="A29" s="55" t="s">
        <v>145</v>
      </c>
      <c r="B29" s="116" t="s">
        <v>16</v>
      </c>
      <c r="C29" s="90" t="s">
        <v>136</v>
      </c>
      <c r="D29" s="90" t="s">
        <v>146</v>
      </c>
      <c r="E29" s="90"/>
      <c r="F29" s="90"/>
      <c r="G29" s="147">
        <f>SUM(G30+G43+G55+G61+G49)</f>
        <v>22290086</v>
      </c>
    </row>
    <row r="30" spans="1:7" ht="42.75">
      <c r="A30" s="55" t="s">
        <v>194</v>
      </c>
      <c r="B30" s="117" t="s">
        <v>16</v>
      </c>
      <c r="C30" s="90" t="s">
        <v>136</v>
      </c>
      <c r="D30" s="90" t="s">
        <v>146</v>
      </c>
      <c r="E30" s="91" t="s">
        <v>229</v>
      </c>
      <c r="F30" s="90"/>
      <c r="G30" s="147">
        <f>SUM(G31+G35)</f>
        <v>2959400</v>
      </c>
    </row>
    <row r="31" spans="1:7" ht="60">
      <c r="A31" s="58" t="s">
        <v>230</v>
      </c>
      <c r="B31" s="117" t="s">
        <v>16</v>
      </c>
      <c r="C31" s="92" t="s">
        <v>136</v>
      </c>
      <c r="D31" s="89" t="s">
        <v>146</v>
      </c>
      <c r="E31" s="93" t="s">
        <v>231</v>
      </c>
      <c r="F31" s="89"/>
      <c r="G31" s="148">
        <f>SUM(G33)</f>
        <v>1776000</v>
      </c>
    </row>
    <row r="32" spans="1:7" ht="30">
      <c r="A32" s="58" t="s">
        <v>232</v>
      </c>
      <c r="B32" s="117" t="s">
        <v>16</v>
      </c>
      <c r="C32" s="92" t="s">
        <v>136</v>
      </c>
      <c r="D32" s="89" t="s">
        <v>146</v>
      </c>
      <c r="E32" s="93" t="s">
        <v>233</v>
      </c>
      <c r="F32" s="89"/>
      <c r="G32" s="148">
        <f>SUM(G33)</f>
        <v>1776000</v>
      </c>
    </row>
    <row r="33" spans="1:7" ht="30">
      <c r="A33" s="56" t="s">
        <v>212</v>
      </c>
      <c r="B33" s="117" t="s">
        <v>16</v>
      </c>
      <c r="C33" s="92" t="s">
        <v>136</v>
      </c>
      <c r="D33" s="89" t="s">
        <v>146</v>
      </c>
      <c r="E33" s="93" t="s">
        <v>234</v>
      </c>
      <c r="F33" s="89"/>
      <c r="G33" s="148">
        <f>SUM(G34:G34)</f>
        <v>1776000</v>
      </c>
    </row>
    <row r="34" spans="1:7" ht="45">
      <c r="A34" s="56" t="s">
        <v>204</v>
      </c>
      <c r="B34" s="115" t="s">
        <v>16</v>
      </c>
      <c r="C34" s="92" t="s">
        <v>136</v>
      </c>
      <c r="D34" s="89" t="s">
        <v>146</v>
      </c>
      <c r="E34" s="93" t="s">
        <v>234</v>
      </c>
      <c r="F34" s="89" t="s">
        <v>139</v>
      </c>
      <c r="G34" s="148">
        <v>1776000</v>
      </c>
    </row>
    <row r="35" spans="1:7" ht="45">
      <c r="A35" s="56" t="s">
        <v>678</v>
      </c>
      <c r="B35" s="115" t="s">
        <v>16</v>
      </c>
      <c r="C35" s="89" t="s">
        <v>136</v>
      </c>
      <c r="D35" s="89" t="s">
        <v>146</v>
      </c>
      <c r="E35" s="93" t="s">
        <v>235</v>
      </c>
      <c r="F35" s="89"/>
      <c r="G35" s="148">
        <f>SUM(G37+G40)</f>
        <v>1183400</v>
      </c>
    </row>
    <row r="36" spans="1:7" ht="30">
      <c r="A36" s="56" t="s">
        <v>236</v>
      </c>
      <c r="B36" s="115" t="s">
        <v>16</v>
      </c>
      <c r="C36" s="89" t="s">
        <v>136</v>
      </c>
      <c r="D36" s="89" t="s">
        <v>146</v>
      </c>
      <c r="E36" s="93" t="s">
        <v>237</v>
      </c>
      <c r="F36" s="89"/>
      <c r="G36" s="148">
        <f>SUM(G37+G40)</f>
        <v>1183400</v>
      </c>
    </row>
    <row r="37" spans="1:7" ht="45">
      <c r="A37" s="56" t="s">
        <v>205</v>
      </c>
      <c r="B37" s="115" t="s">
        <v>16</v>
      </c>
      <c r="C37" s="89" t="s">
        <v>136</v>
      </c>
      <c r="D37" s="89" t="s">
        <v>146</v>
      </c>
      <c r="E37" s="93" t="s">
        <v>238</v>
      </c>
      <c r="F37" s="89"/>
      <c r="G37" s="148">
        <f>SUM(G38:G39)</f>
        <v>887400</v>
      </c>
    </row>
    <row r="38" spans="1:7" ht="45">
      <c r="A38" s="56" t="s">
        <v>204</v>
      </c>
      <c r="B38" s="115" t="s">
        <v>16</v>
      </c>
      <c r="C38" s="89" t="s">
        <v>136</v>
      </c>
      <c r="D38" s="89" t="s">
        <v>146</v>
      </c>
      <c r="E38" s="93" t="s">
        <v>239</v>
      </c>
      <c r="F38" s="89" t="s">
        <v>139</v>
      </c>
      <c r="G38" s="148">
        <v>817400</v>
      </c>
    </row>
    <row r="39" spans="1:7" ht="30">
      <c r="A39" s="56" t="s">
        <v>101</v>
      </c>
      <c r="B39" s="115" t="s">
        <v>16</v>
      </c>
      <c r="C39" s="89" t="s">
        <v>136</v>
      </c>
      <c r="D39" s="89" t="s">
        <v>146</v>
      </c>
      <c r="E39" s="93" t="s">
        <v>239</v>
      </c>
      <c r="F39" s="89" t="s">
        <v>142</v>
      </c>
      <c r="G39" s="148">
        <v>70000</v>
      </c>
    </row>
    <row r="40" spans="1:7" ht="45">
      <c r="A40" s="56" t="s">
        <v>735</v>
      </c>
      <c r="B40" s="115" t="s">
        <v>16</v>
      </c>
      <c r="C40" s="89" t="s">
        <v>136</v>
      </c>
      <c r="D40" s="89" t="s">
        <v>146</v>
      </c>
      <c r="E40" s="93" t="s">
        <v>240</v>
      </c>
      <c r="F40" s="89"/>
      <c r="G40" s="148">
        <f>SUM(G41:G42)</f>
        <v>296000</v>
      </c>
    </row>
    <row r="41" spans="1:7" ht="45">
      <c r="A41" s="56" t="s">
        <v>204</v>
      </c>
      <c r="B41" s="115" t="s">
        <v>16</v>
      </c>
      <c r="C41" s="89" t="s">
        <v>136</v>
      </c>
      <c r="D41" s="89" t="s">
        <v>146</v>
      </c>
      <c r="E41" s="93" t="s">
        <v>240</v>
      </c>
      <c r="F41" s="89" t="s">
        <v>139</v>
      </c>
      <c r="G41" s="148">
        <v>278000</v>
      </c>
    </row>
    <row r="42" spans="1:7" ht="30">
      <c r="A42" s="56" t="s">
        <v>101</v>
      </c>
      <c r="B42" s="116" t="s">
        <v>16</v>
      </c>
      <c r="C42" s="89" t="s">
        <v>136</v>
      </c>
      <c r="D42" s="89" t="s">
        <v>146</v>
      </c>
      <c r="E42" s="93" t="s">
        <v>240</v>
      </c>
      <c r="F42" s="89" t="s">
        <v>142</v>
      </c>
      <c r="G42" s="148">
        <v>18000</v>
      </c>
    </row>
    <row r="43" spans="1:7" ht="28.5">
      <c r="A43" s="18" t="s">
        <v>679</v>
      </c>
      <c r="B43" s="115" t="s">
        <v>16</v>
      </c>
      <c r="C43" s="90" t="s">
        <v>136</v>
      </c>
      <c r="D43" s="90" t="s">
        <v>146</v>
      </c>
      <c r="E43" s="91" t="s">
        <v>241</v>
      </c>
      <c r="F43" s="90"/>
      <c r="G43" s="147">
        <f>SUM(G44)</f>
        <v>209123</v>
      </c>
    </row>
    <row r="44" spans="1:7" ht="60">
      <c r="A44" s="58" t="s">
        <v>242</v>
      </c>
      <c r="B44" s="115" t="s">
        <v>16</v>
      </c>
      <c r="C44" s="89" t="s">
        <v>136</v>
      </c>
      <c r="D44" s="89" t="s">
        <v>146</v>
      </c>
      <c r="E44" s="89" t="s">
        <v>243</v>
      </c>
      <c r="F44" s="89"/>
      <c r="G44" s="148">
        <f>SUM(G45)</f>
        <v>209123</v>
      </c>
    </row>
    <row r="45" spans="1:7" ht="60">
      <c r="A45" s="58" t="s">
        <v>244</v>
      </c>
      <c r="B45" s="115" t="s">
        <v>16</v>
      </c>
      <c r="C45" s="89" t="s">
        <v>136</v>
      </c>
      <c r="D45" s="89" t="s">
        <v>146</v>
      </c>
      <c r="E45" s="89" t="s">
        <v>245</v>
      </c>
      <c r="F45" s="89"/>
      <c r="G45" s="148">
        <f>SUM(G46)</f>
        <v>209123</v>
      </c>
    </row>
    <row r="46" spans="1:7" ht="30">
      <c r="A46" s="15" t="s">
        <v>125</v>
      </c>
      <c r="B46" s="115" t="s">
        <v>16</v>
      </c>
      <c r="C46" s="89" t="s">
        <v>136</v>
      </c>
      <c r="D46" s="89" t="s">
        <v>146</v>
      </c>
      <c r="E46" s="89" t="s">
        <v>246</v>
      </c>
      <c r="F46" s="89"/>
      <c r="G46" s="148">
        <f>SUM(G47:G48)</f>
        <v>209123</v>
      </c>
    </row>
    <row r="47" spans="1:7" ht="45">
      <c r="A47" s="56" t="s">
        <v>204</v>
      </c>
      <c r="B47" s="115" t="s">
        <v>16</v>
      </c>
      <c r="C47" s="89" t="s">
        <v>136</v>
      </c>
      <c r="D47" s="89" t="s">
        <v>146</v>
      </c>
      <c r="E47" s="89" t="s">
        <v>247</v>
      </c>
      <c r="F47" s="89" t="s">
        <v>139</v>
      </c>
      <c r="G47" s="148">
        <v>179123</v>
      </c>
    </row>
    <row r="48" spans="1:7" ht="30">
      <c r="A48" s="56" t="s">
        <v>101</v>
      </c>
      <c r="B48" s="115" t="s">
        <v>16</v>
      </c>
      <c r="C48" s="89" t="s">
        <v>136</v>
      </c>
      <c r="D48" s="89" t="s">
        <v>146</v>
      </c>
      <c r="E48" s="89" t="s">
        <v>247</v>
      </c>
      <c r="F48" s="89" t="s">
        <v>142</v>
      </c>
      <c r="G48" s="148">
        <v>30000</v>
      </c>
    </row>
    <row r="49" spans="1:7" ht="28.5">
      <c r="A49" s="55" t="s">
        <v>322</v>
      </c>
      <c r="B49" s="115" t="s">
        <v>16</v>
      </c>
      <c r="C49" s="90" t="s">
        <v>136</v>
      </c>
      <c r="D49" s="90" t="s">
        <v>146</v>
      </c>
      <c r="E49" s="90" t="s">
        <v>306</v>
      </c>
      <c r="F49" s="90"/>
      <c r="G49" s="147">
        <f>SUM(G50)</f>
        <v>296000</v>
      </c>
    </row>
    <row r="50" spans="1:7" ht="30">
      <c r="A50" s="56" t="s">
        <v>317</v>
      </c>
      <c r="B50" s="116" t="s">
        <v>16</v>
      </c>
      <c r="C50" s="89" t="s">
        <v>136</v>
      </c>
      <c r="D50" s="92" t="s">
        <v>146</v>
      </c>
      <c r="E50" s="93" t="s">
        <v>318</v>
      </c>
      <c r="F50" s="89"/>
      <c r="G50" s="148">
        <f>SUM(G51)</f>
        <v>296000</v>
      </c>
    </row>
    <row r="51" spans="1:7" ht="60">
      <c r="A51" s="56" t="s">
        <v>319</v>
      </c>
      <c r="B51" s="115" t="s">
        <v>16</v>
      </c>
      <c r="C51" s="89" t="s">
        <v>136</v>
      </c>
      <c r="D51" s="92" t="s">
        <v>146</v>
      </c>
      <c r="E51" s="93" t="s">
        <v>320</v>
      </c>
      <c r="F51" s="89"/>
      <c r="G51" s="148">
        <f>SUM(G52)</f>
        <v>296000</v>
      </c>
    </row>
    <row r="52" spans="1:7" ht="30">
      <c r="A52" s="15" t="s">
        <v>170</v>
      </c>
      <c r="B52" s="115" t="s">
        <v>16</v>
      </c>
      <c r="C52" s="89" t="s">
        <v>136</v>
      </c>
      <c r="D52" s="89" t="s">
        <v>146</v>
      </c>
      <c r="E52" s="93" t="s">
        <v>321</v>
      </c>
      <c r="F52" s="89"/>
      <c r="G52" s="148">
        <f>SUM(G53:G54)</f>
        <v>296000</v>
      </c>
    </row>
    <row r="53" spans="1:7" ht="45">
      <c r="A53" s="56" t="s">
        <v>204</v>
      </c>
      <c r="B53" s="115" t="s">
        <v>16</v>
      </c>
      <c r="C53" s="89" t="s">
        <v>136</v>
      </c>
      <c r="D53" s="89" t="s">
        <v>146</v>
      </c>
      <c r="E53" s="93" t="s">
        <v>321</v>
      </c>
      <c r="F53" s="89" t="s">
        <v>139</v>
      </c>
      <c r="G53" s="148">
        <v>266000</v>
      </c>
    </row>
    <row r="54" spans="1:7" ht="30">
      <c r="A54" s="56" t="s">
        <v>101</v>
      </c>
      <c r="B54" s="115" t="s">
        <v>16</v>
      </c>
      <c r="C54" s="89" t="s">
        <v>136</v>
      </c>
      <c r="D54" s="89" t="s">
        <v>146</v>
      </c>
      <c r="E54" s="93" t="s">
        <v>321</v>
      </c>
      <c r="F54" s="89" t="s">
        <v>142</v>
      </c>
      <c r="G54" s="148">
        <v>30000</v>
      </c>
    </row>
    <row r="55" spans="1:7" ht="15">
      <c r="A55" s="94" t="s">
        <v>100</v>
      </c>
      <c r="B55" s="116" t="s">
        <v>16</v>
      </c>
      <c r="C55" s="90" t="s">
        <v>136</v>
      </c>
      <c r="D55" s="90" t="s">
        <v>146</v>
      </c>
      <c r="E55" s="90" t="s">
        <v>248</v>
      </c>
      <c r="F55" s="90"/>
      <c r="G55" s="147">
        <f>SUM(G56)</f>
        <v>18529563</v>
      </c>
    </row>
    <row r="56" spans="1:7" ht="30">
      <c r="A56" s="46" t="s">
        <v>680</v>
      </c>
      <c r="B56" s="115" t="s">
        <v>16</v>
      </c>
      <c r="C56" s="89" t="s">
        <v>136</v>
      </c>
      <c r="D56" s="89" t="s">
        <v>146</v>
      </c>
      <c r="E56" s="89" t="s">
        <v>249</v>
      </c>
      <c r="F56" s="89"/>
      <c r="G56" s="148">
        <f>SUM(G57,)</f>
        <v>18529563</v>
      </c>
    </row>
    <row r="57" spans="1:7" ht="30">
      <c r="A57" s="56" t="s">
        <v>203</v>
      </c>
      <c r="B57" s="115" t="s">
        <v>16</v>
      </c>
      <c r="C57" s="89" t="s">
        <v>136</v>
      </c>
      <c r="D57" s="89" t="s">
        <v>146</v>
      </c>
      <c r="E57" s="89" t="s">
        <v>250</v>
      </c>
      <c r="F57" s="89"/>
      <c r="G57" s="148">
        <f>SUM(G58:G60)</f>
        <v>18529563</v>
      </c>
    </row>
    <row r="58" spans="1:7" ht="45">
      <c r="A58" s="56" t="s">
        <v>204</v>
      </c>
      <c r="B58" s="115" t="s">
        <v>16</v>
      </c>
      <c r="C58" s="89" t="s">
        <v>136</v>
      </c>
      <c r="D58" s="89" t="s">
        <v>146</v>
      </c>
      <c r="E58" s="89" t="s">
        <v>250</v>
      </c>
      <c r="F58" s="89" t="s">
        <v>139</v>
      </c>
      <c r="G58" s="151">
        <v>17843563</v>
      </c>
    </row>
    <row r="59" spans="1:7" ht="30">
      <c r="A59" s="56" t="s">
        <v>101</v>
      </c>
      <c r="B59" s="115" t="s">
        <v>16</v>
      </c>
      <c r="C59" s="89" t="s">
        <v>136</v>
      </c>
      <c r="D59" s="89" t="s">
        <v>146</v>
      </c>
      <c r="E59" s="89" t="s">
        <v>250</v>
      </c>
      <c r="F59" s="89" t="s">
        <v>142</v>
      </c>
      <c r="G59" s="148">
        <v>649000</v>
      </c>
    </row>
    <row r="60" spans="1:7" ht="48.75" customHeight="1">
      <c r="A60" s="56" t="s">
        <v>144</v>
      </c>
      <c r="B60" s="115" t="s">
        <v>16</v>
      </c>
      <c r="C60" s="89" t="s">
        <v>136</v>
      </c>
      <c r="D60" s="89" t="s">
        <v>146</v>
      </c>
      <c r="E60" s="89" t="s">
        <v>250</v>
      </c>
      <c r="F60" s="89" t="s">
        <v>143</v>
      </c>
      <c r="G60" s="148">
        <v>37000</v>
      </c>
    </row>
    <row r="61" spans="1:7" ht="26.25" customHeight="1">
      <c r="A61" s="55" t="s">
        <v>172</v>
      </c>
      <c r="B61" s="115" t="s">
        <v>16</v>
      </c>
      <c r="C61" s="90" t="s">
        <v>136</v>
      </c>
      <c r="D61" s="90" t="s">
        <v>146</v>
      </c>
      <c r="E61" s="91" t="s">
        <v>251</v>
      </c>
      <c r="F61" s="90"/>
      <c r="G61" s="147">
        <f>SUM(G62)</f>
        <v>296000</v>
      </c>
    </row>
    <row r="62" spans="1:7" ht="21.75" customHeight="1">
      <c r="A62" s="56" t="s">
        <v>173</v>
      </c>
      <c r="B62" s="115" t="s">
        <v>16</v>
      </c>
      <c r="C62" s="89" t="s">
        <v>136</v>
      </c>
      <c r="D62" s="89" t="s">
        <v>146</v>
      </c>
      <c r="E62" s="93" t="s">
        <v>252</v>
      </c>
      <c r="F62" s="89"/>
      <c r="G62" s="148">
        <f>SUM(G63)</f>
        <v>296000</v>
      </c>
    </row>
    <row r="63" spans="1:7" ht="25.5" customHeight="1">
      <c r="A63" s="58" t="s">
        <v>124</v>
      </c>
      <c r="B63" s="115" t="s">
        <v>16</v>
      </c>
      <c r="C63" s="89" t="s">
        <v>136</v>
      </c>
      <c r="D63" s="89" t="s">
        <v>146</v>
      </c>
      <c r="E63" s="93" t="s">
        <v>253</v>
      </c>
      <c r="F63" s="89"/>
      <c r="G63" s="148">
        <f>SUM(G64)</f>
        <v>296000</v>
      </c>
    </row>
    <row r="64" spans="1:7" ht="48.75" customHeight="1">
      <c r="A64" s="56" t="s">
        <v>204</v>
      </c>
      <c r="B64" s="115" t="s">
        <v>16</v>
      </c>
      <c r="C64" s="89" t="s">
        <v>136</v>
      </c>
      <c r="D64" s="89" t="s">
        <v>146</v>
      </c>
      <c r="E64" s="93" t="s">
        <v>254</v>
      </c>
      <c r="F64" s="89" t="s">
        <v>139</v>
      </c>
      <c r="G64" s="148">
        <v>296000</v>
      </c>
    </row>
    <row r="65" spans="1:7" ht="31.5" customHeight="1">
      <c r="A65" s="55" t="s">
        <v>881</v>
      </c>
      <c r="B65" s="115" t="s">
        <v>16</v>
      </c>
      <c r="C65" s="90" t="s">
        <v>136</v>
      </c>
      <c r="D65" s="90" t="s">
        <v>218</v>
      </c>
      <c r="E65" s="91"/>
      <c r="F65" s="90"/>
      <c r="G65" s="147">
        <f>SUM(G66)</f>
        <v>4050</v>
      </c>
    </row>
    <row r="66" spans="1:7" ht="33" customHeight="1">
      <c r="A66" s="56" t="s">
        <v>172</v>
      </c>
      <c r="B66" s="116" t="s">
        <v>16</v>
      </c>
      <c r="C66" s="89" t="s">
        <v>136</v>
      </c>
      <c r="D66" s="89" t="s">
        <v>218</v>
      </c>
      <c r="E66" s="93" t="s">
        <v>251</v>
      </c>
      <c r="F66" s="89"/>
      <c r="G66" s="148">
        <f>SUM(G67)</f>
        <v>4050</v>
      </c>
    </row>
    <row r="67" spans="1:7" ht="15">
      <c r="A67" s="56" t="s">
        <v>173</v>
      </c>
      <c r="B67" s="115" t="s">
        <v>16</v>
      </c>
      <c r="C67" s="89" t="s">
        <v>136</v>
      </c>
      <c r="D67" s="89" t="s">
        <v>218</v>
      </c>
      <c r="E67" s="93" t="s">
        <v>276</v>
      </c>
      <c r="F67" s="89"/>
      <c r="G67" s="148">
        <f>SUM(G68)</f>
        <v>4050</v>
      </c>
    </row>
    <row r="68" spans="1:7" ht="45">
      <c r="A68" s="56" t="s">
        <v>882</v>
      </c>
      <c r="B68" s="115" t="s">
        <v>16</v>
      </c>
      <c r="C68" s="89" t="s">
        <v>136</v>
      </c>
      <c r="D68" s="89" t="s">
        <v>218</v>
      </c>
      <c r="E68" s="93" t="s">
        <v>880</v>
      </c>
      <c r="F68" s="89"/>
      <c r="G68" s="148">
        <f>SUM(G69)</f>
        <v>4050</v>
      </c>
    </row>
    <row r="69" spans="1:7" ht="30">
      <c r="A69" s="56" t="s">
        <v>101</v>
      </c>
      <c r="B69" s="115" t="s">
        <v>16</v>
      </c>
      <c r="C69" s="89" t="s">
        <v>136</v>
      </c>
      <c r="D69" s="89" t="s">
        <v>218</v>
      </c>
      <c r="E69" s="93" t="s">
        <v>880</v>
      </c>
      <c r="F69" s="89" t="s">
        <v>142</v>
      </c>
      <c r="G69" s="148">
        <v>4050</v>
      </c>
    </row>
    <row r="70" spans="1:7" ht="28.5">
      <c r="A70" s="55" t="s">
        <v>200</v>
      </c>
      <c r="B70" s="115" t="s">
        <v>16</v>
      </c>
      <c r="C70" s="90" t="s">
        <v>136</v>
      </c>
      <c r="D70" s="90" t="s">
        <v>199</v>
      </c>
      <c r="E70" s="90"/>
      <c r="F70" s="90"/>
      <c r="G70" s="147">
        <f>SUM(G71)</f>
        <v>735524</v>
      </c>
    </row>
    <row r="71" spans="1:7" ht="30">
      <c r="A71" s="15" t="s">
        <v>175</v>
      </c>
      <c r="B71" s="115" t="s">
        <v>16</v>
      </c>
      <c r="C71" s="89" t="s">
        <v>136</v>
      </c>
      <c r="D71" s="89" t="s">
        <v>199</v>
      </c>
      <c r="E71" s="89" t="s">
        <v>255</v>
      </c>
      <c r="F71" s="89"/>
      <c r="G71" s="148">
        <f>SUM(G72)</f>
        <v>735524</v>
      </c>
    </row>
    <row r="72" spans="1:7" ht="15">
      <c r="A72" s="15" t="s">
        <v>176</v>
      </c>
      <c r="B72" s="116" t="s">
        <v>16</v>
      </c>
      <c r="C72" s="89" t="s">
        <v>136</v>
      </c>
      <c r="D72" s="89" t="s">
        <v>199</v>
      </c>
      <c r="E72" s="89" t="s">
        <v>256</v>
      </c>
      <c r="F72" s="89"/>
      <c r="G72" s="148">
        <f>SUM(G73)</f>
        <v>735524</v>
      </c>
    </row>
    <row r="73" spans="1:7" ht="30">
      <c r="A73" s="56" t="s">
        <v>203</v>
      </c>
      <c r="B73" s="115" t="s">
        <v>16</v>
      </c>
      <c r="C73" s="89" t="s">
        <v>136</v>
      </c>
      <c r="D73" s="89" t="s">
        <v>199</v>
      </c>
      <c r="E73" s="89" t="s">
        <v>257</v>
      </c>
      <c r="F73" s="89"/>
      <c r="G73" s="148">
        <f>SUM(G74+G75)</f>
        <v>735524</v>
      </c>
    </row>
    <row r="74" spans="1:7" ht="45">
      <c r="A74" s="56" t="s">
        <v>204</v>
      </c>
      <c r="B74" s="115" t="s">
        <v>16</v>
      </c>
      <c r="C74" s="89" t="s">
        <v>177</v>
      </c>
      <c r="D74" s="89" t="s">
        <v>178</v>
      </c>
      <c r="E74" s="89" t="s">
        <v>257</v>
      </c>
      <c r="F74" s="89" t="s">
        <v>139</v>
      </c>
      <c r="G74" s="151">
        <v>692624</v>
      </c>
    </row>
    <row r="75" spans="1:7" ht="30">
      <c r="A75" s="56" t="s">
        <v>101</v>
      </c>
      <c r="B75" s="115" t="s">
        <v>16</v>
      </c>
      <c r="C75" s="89" t="s">
        <v>136</v>
      </c>
      <c r="D75" s="89" t="s">
        <v>199</v>
      </c>
      <c r="E75" s="89" t="s">
        <v>257</v>
      </c>
      <c r="F75" s="89" t="s">
        <v>142</v>
      </c>
      <c r="G75" s="151">
        <v>42900</v>
      </c>
    </row>
    <row r="76" spans="1:7" ht="15">
      <c r="A76" s="55" t="s">
        <v>207</v>
      </c>
      <c r="B76" s="116" t="s">
        <v>16</v>
      </c>
      <c r="C76" s="90" t="s">
        <v>136</v>
      </c>
      <c r="D76" s="95">
        <v>11</v>
      </c>
      <c r="E76" s="91"/>
      <c r="F76" s="89"/>
      <c r="G76" s="147">
        <f>SUM(G77)</f>
        <v>500000</v>
      </c>
    </row>
    <row r="77" spans="1:7" ht="15">
      <c r="A77" s="56" t="s">
        <v>206</v>
      </c>
      <c r="B77" s="115" t="s">
        <v>16</v>
      </c>
      <c r="C77" s="89" t="s">
        <v>136</v>
      </c>
      <c r="D77" s="96">
        <v>11</v>
      </c>
      <c r="E77" s="93" t="s">
        <v>258</v>
      </c>
      <c r="F77" s="89"/>
      <c r="G77" s="148">
        <f>SUM(G78)</f>
        <v>500000</v>
      </c>
    </row>
    <row r="78" spans="1:7" ht="15">
      <c r="A78" s="56" t="s">
        <v>207</v>
      </c>
      <c r="B78" s="115" t="s">
        <v>16</v>
      </c>
      <c r="C78" s="89" t="s">
        <v>136</v>
      </c>
      <c r="D78" s="96">
        <v>11</v>
      </c>
      <c r="E78" s="93" t="s">
        <v>259</v>
      </c>
      <c r="F78" s="89"/>
      <c r="G78" s="148">
        <f>SUM(G79)</f>
        <v>500000</v>
      </c>
    </row>
    <row r="79" spans="1:7" ht="23.25" customHeight="1">
      <c r="A79" s="56" t="s">
        <v>121</v>
      </c>
      <c r="B79" s="115" t="s">
        <v>16</v>
      </c>
      <c r="C79" s="89" t="s">
        <v>136</v>
      </c>
      <c r="D79" s="96">
        <v>11</v>
      </c>
      <c r="E79" s="93" t="s">
        <v>260</v>
      </c>
      <c r="F79" s="89"/>
      <c r="G79" s="148">
        <f>SUM(G80)</f>
        <v>500000</v>
      </c>
    </row>
    <row r="80" spans="1:7" ht="15">
      <c r="A80" s="56" t="s">
        <v>144</v>
      </c>
      <c r="B80" s="115" t="s">
        <v>16</v>
      </c>
      <c r="C80" s="89" t="s">
        <v>136</v>
      </c>
      <c r="D80" s="96">
        <v>11</v>
      </c>
      <c r="E80" s="93" t="s">
        <v>260</v>
      </c>
      <c r="F80" s="89" t="s">
        <v>143</v>
      </c>
      <c r="G80" s="148">
        <v>500000</v>
      </c>
    </row>
    <row r="81" spans="1:7" ht="15">
      <c r="A81" s="55" t="s">
        <v>148</v>
      </c>
      <c r="B81" s="116" t="s">
        <v>16</v>
      </c>
      <c r="C81" s="90" t="s">
        <v>136</v>
      </c>
      <c r="D81" s="95">
        <v>13</v>
      </c>
      <c r="E81" s="91"/>
      <c r="F81" s="89"/>
      <c r="G81" s="147">
        <f>SUM(G82+G90+G141+G153+G127+G114+G101+G106+G132+G149)</f>
        <v>46578277.989999995</v>
      </c>
    </row>
    <row r="82" spans="1:7" ht="42.75">
      <c r="A82" s="18" t="s">
        <v>174</v>
      </c>
      <c r="B82" s="115" t="s">
        <v>16</v>
      </c>
      <c r="C82" s="90" t="s">
        <v>136</v>
      </c>
      <c r="D82" s="95">
        <v>13</v>
      </c>
      <c r="E82" s="91" t="s">
        <v>229</v>
      </c>
      <c r="F82" s="90"/>
      <c r="G82" s="147">
        <f>SUM(G83)</f>
        <v>174300</v>
      </c>
    </row>
    <row r="83" spans="1:7" ht="60">
      <c r="A83" s="58" t="s">
        <v>230</v>
      </c>
      <c r="B83" s="115" t="s">
        <v>16</v>
      </c>
      <c r="C83" s="89" t="s">
        <v>136</v>
      </c>
      <c r="D83" s="96">
        <v>13</v>
      </c>
      <c r="E83" s="93" t="s">
        <v>231</v>
      </c>
      <c r="F83" s="89"/>
      <c r="G83" s="148">
        <f>SUM(G85+G87)</f>
        <v>174300</v>
      </c>
    </row>
    <row r="84" spans="1:7" ht="45">
      <c r="A84" s="58" t="s">
        <v>261</v>
      </c>
      <c r="B84" s="115" t="s">
        <v>16</v>
      </c>
      <c r="C84" s="89" t="s">
        <v>136</v>
      </c>
      <c r="D84" s="96">
        <v>13</v>
      </c>
      <c r="E84" s="93" t="s">
        <v>64</v>
      </c>
      <c r="F84" s="89"/>
      <c r="G84" s="148">
        <f>SUM(G85)</f>
        <v>124300</v>
      </c>
    </row>
    <row r="85" spans="1:7" ht="30">
      <c r="A85" s="56" t="s">
        <v>208</v>
      </c>
      <c r="B85" s="115" t="s">
        <v>16</v>
      </c>
      <c r="C85" s="89" t="s">
        <v>136</v>
      </c>
      <c r="D85" s="96">
        <v>13</v>
      </c>
      <c r="E85" s="93" t="s">
        <v>63</v>
      </c>
      <c r="F85" s="89"/>
      <c r="G85" s="148">
        <f>SUM(G86)</f>
        <v>124300</v>
      </c>
    </row>
    <row r="86" spans="1:7" ht="30">
      <c r="A86" s="56" t="s">
        <v>736</v>
      </c>
      <c r="B86" s="115" t="s">
        <v>16</v>
      </c>
      <c r="C86" s="89" t="s">
        <v>136</v>
      </c>
      <c r="D86" s="96">
        <v>13</v>
      </c>
      <c r="E86" s="93" t="s">
        <v>63</v>
      </c>
      <c r="F86" s="89" t="s">
        <v>214</v>
      </c>
      <c r="G86" s="148">
        <v>124300</v>
      </c>
    </row>
    <row r="87" spans="1:7" ht="45">
      <c r="A87" s="56" t="s">
        <v>34</v>
      </c>
      <c r="B87" s="115" t="s">
        <v>16</v>
      </c>
      <c r="C87" s="89" t="s">
        <v>136</v>
      </c>
      <c r="D87" s="96">
        <v>13</v>
      </c>
      <c r="E87" s="93" t="s">
        <v>35</v>
      </c>
      <c r="F87" s="89"/>
      <c r="G87" s="148">
        <f>SUM(G89)</f>
        <v>50000</v>
      </c>
    </row>
    <row r="88" spans="1:7" ht="15">
      <c r="A88" s="56" t="s">
        <v>120</v>
      </c>
      <c r="B88" s="115" t="s">
        <v>16</v>
      </c>
      <c r="C88" s="89" t="s">
        <v>136</v>
      </c>
      <c r="D88" s="96">
        <v>13</v>
      </c>
      <c r="E88" s="93" t="s">
        <v>49</v>
      </c>
      <c r="F88" s="89"/>
      <c r="G88" s="148">
        <f>SUM(G89)</f>
        <v>50000</v>
      </c>
    </row>
    <row r="89" spans="1:7" ht="15">
      <c r="A89" s="56" t="s">
        <v>164</v>
      </c>
      <c r="B89" s="115" t="s">
        <v>16</v>
      </c>
      <c r="C89" s="89" t="s">
        <v>136</v>
      </c>
      <c r="D89" s="96">
        <v>13</v>
      </c>
      <c r="E89" s="93" t="s">
        <v>49</v>
      </c>
      <c r="F89" s="89" t="s">
        <v>163</v>
      </c>
      <c r="G89" s="148">
        <v>50000</v>
      </c>
    </row>
    <row r="90" spans="1:7" ht="28.5">
      <c r="A90" s="18" t="s">
        <v>263</v>
      </c>
      <c r="B90" s="115" t="s">
        <v>16</v>
      </c>
      <c r="C90" s="90" t="s">
        <v>136</v>
      </c>
      <c r="D90" s="95">
        <v>13</v>
      </c>
      <c r="E90" s="91" t="s">
        <v>264</v>
      </c>
      <c r="F90" s="90"/>
      <c r="G90" s="147">
        <f>SUM(G91)</f>
        <v>3250798</v>
      </c>
    </row>
    <row r="91" spans="1:7" ht="45">
      <c r="A91" s="58" t="s">
        <v>265</v>
      </c>
      <c r="B91" s="115" t="s">
        <v>16</v>
      </c>
      <c r="C91" s="89" t="s">
        <v>136</v>
      </c>
      <c r="D91" s="96">
        <v>13</v>
      </c>
      <c r="E91" s="93" t="s">
        <v>266</v>
      </c>
      <c r="F91" s="89"/>
      <c r="G91" s="148">
        <f>SUM(G92+G95)</f>
        <v>3250798</v>
      </c>
    </row>
    <row r="92" spans="1:7" ht="30">
      <c r="A92" s="58" t="s">
        <v>267</v>
      </c>
      <c r="B92" s="115" t="s">
        <v>16</v>
      </c>
      <c r="C92" s="89" t="s">
        <v>136</v>
      </c>
      <c r="D92" s="96">
        <v>13</v>
      </c>
      <c r="E92" s="93" t="s">
        <v>268</v>
      </c>
      <c r="F92" s="89"/>
      <c r="G92" s="148">
        <f>SUM(G94)</f>
        <v>50000</v>
      </c>
    </row>
    <row r="93" spans="1:7" ht="33.75" customHeight="1">
      <c r="A93" s="58" t="s">
        <v>269</v>
      </c>
      <c r="B93" s="115" t="s">
        <v>16</v>
      </c>
      <c r="C93" s="89" t="s">
        <v>136</v>
      </c>
      <c r="D93" s="96">
        <v>13</v>
      </c>
      <c r="E93" s="93" t="s">
        <v>270</v>
      </c>
      <c r="F93" s="89"/>
      <c r="G93" s="148">
        <f>SUM(G94)</f>
        <v>50000</v>
      </c>
    </row>
    <row r="94" spans="1:7" ht="53.25" customHeight="1">
      <c r="A94" s="56" t="s">
        <v>101</v>
      </c>
      <c r="B94" s="115" t="s">
        <v>16</v>
      </c>
      <c r="C94" s="89" t="s">
        <v>136</v>
      </c>
      <c r="D94" s="96">
        <v>13</v>
      </c>
      <c r="E94" s="93" t="s">
        <v>270</v>
      </c>
      <c r="F94" s="89" t="s">
        <v>142</v>
      </c>
      <c r="G94" s="148">
        <v>50000</v>
      </c>
    </row>
    <row r="95" spans="1:7" ht="45">
      <c r="A95" s="56" t="s">
        <v>763</v>
      </c>
      <c r="B95" s="116" t="s">
        <v>16</v>
      </c>
      <c r="C95" s="89" t="s">
        <v>136</v>
      </c>
      <c r="D95" s="96">
        <v>13</v>
      </c>
      <c r="E95" s="93" t="s">
        <v>764</v>
      </c>
      <c r="F95" s="89"/>
      <c r="G95" s="148">
        <f>SUM(G96)+G98</f>
        <v>3200798</v>
      </c>
    </row>
    <row r="96" spans="1:7" ht="15">
      <c r="A96" s="56" t="s">
        <v>269</v>
      </c>
      <c r="B96" s="115" t="s">
        <v>16</v>
      </c>
      <c r="C96" s="89" t="s">
        <v>136</v>
      </c>
      <c r="D96" s="96">
        <v>13</v>
      </c>
      <c r="E96" s="93" t="s">
        <v>762</v>
      </c>
      <c r="F96" s="89"/>
      <c r="G96" s="148">
        <f>SUM(G97)</f>
        <v>1605000</v>
      </c>
    </row>
    <row r="97" spans="1:7" ht="30">
      <c r="A97" s="56" t="s">
        <v>101</v>
      </c>
      <c r="B97" s="115" t="s">
        <v>16</v>
      </c>
      <c r="C97" s="89" t="s">
        <v>136</v>
      </c>
      <c r="D97" s="96">
        <v>13</v>
      </c>
      <c r="E97" s="93" t="s">
        <v>762</v>
      </c>
      <c r="F97" s="89" t="s">
        <v>142</v>
      </c>
      <c r="G97" s="148">
        <v>1605000</v>
      </c>
    </row>
    <row r="98" spans="1:7" ht="30">
      <c r="A98" s="15" t="s">
        <v>806</v>
      </c>
      <c r="B98" s="115" t="s">
        <v>16</v>
      </c>
      <c r="C98" s="89" t="s">
        <v>136</v>
      </c>
      <c r="D98" s="96">
        <v>13</v>
      </c>
      <c r="E98" s="93" t="s">
        <v>772</v>
      </c>
      <c r="F98" s="89"/>
      <c r="G98" s="148">
        <f>SUM(G99:G100)</f>
        <v>1595798</v>
      </c>
    </row>
    <row r="99" spans="1:7" ht="45">
      <c r="A99" s="56" t="s">
        <v>204</v>
      </c>
      <c r="B99" s="115" t="s">
        <v>16</v>
      </c>
      <c r="C99" s="89" t="s">
        <v>136</v>
      </c>
      <c r="D99" s="96">
        <v>13</v>
      </c>
      <c r="E99" s="93" t="s">
        <v>772</v>
      </c>
      <c r="F99" s="89" t="s">
        <v>139</v>
      </c>
      <c r="G99" s="148">
        <v>885300.69</v>
      </c>
    </row>
    <row r="100" spans="1:7" ht="30">
      <c r="A100" s="56" t="s">
        <v>101</v>
      </c>
      <c r="B100" s="115" t="s">
        <v>16</v>
      </c>
      <c r="C100" s="89" t="s">
        <v>136</v>
      </c>
      <c r="D100" s="96">
        <v>13</v>
      </c>
      <c r="E100" s="93" t="s">
        <v>772</v>
      </c>
      <c r="F100" s="89" t="s">
        <v>142</v>
      </c>
      <c r="G100" s="148">
        <v>710497.31</v>
      </c>
    </row>
    <row r="101" spans="1:7" ht="28.5">
      <c r="A101" s="18" t="s">
        <v>679</v>
      </c>
      <c r="B101" s="115" t="s">
        <v>16</v>
      </c>
      <c r="C101" s="90" t="s">
        <v>136</v>
      </c>
      <c r="D101" s="90" t="s">
        <v>624</v>
      </c>
      <c r="E101" s="91" t="s">
        <v>241</v>
      </c>
      <c r="F101" s="89"/>
      <c r="G101" s="148">
        <f>SUM(G102)</f>
        <v>150000</v>
      </c>
    </row>
    <row r="102" spans="1:7" ht="50.25" customHeight="1">
      <c r="A102" s="58" t="s">
        <v>242</v>
      </c>
      <c r="B102" s="115" t="s">
        <v>16</v>
      </c>
      <c r="C102" s="89" t="s">
        <v>136</v>
      </c>
      <c r="D102" s="89" t="s">
        <v>624</v>
      </c>
      <c r="E102" s="89" t="s">
        <v>243</v>
      </c>
      <c r="F102" s="89"/>
      <c r="G102" s="148">
        <f>SUM(G103)</f>
        <v>150000</v>
      </c>
    </row>
    <row r="103" spans="1:7" ht="60">
      <c r="A103" s="58" t="s">
        <v>244</v>
      </c>
      <c r="B103" s="115" t="s">
        <v>16</v>
      </c>
      <c r="C103" s="89" t="s">
        <v>136</v>
      </c>
      <c r="D103" s="89" t="s">
        <v>624</v>
      </c>
      <c r="E103" s="89" t="s">
        <v>245</v>
      </c>
      <c r="F103" s="89"/>
      <c r="G103" s="148">
        <f>SUM(G104)</f>
        <v>150000</v>
      </c>
    </row>
    <row r="104" spans="1:7" ht="30">
      <c r="A104" s="56" t="s">
        <v>69</v>
      </c>
      <c r="B104" s="115" t="s">
        <v>16</v>
      </c>
      <c r="C104" s="89" t="s">
        <v>136</v>
      </c>
      <c r="D104" s="89" t="s">
        <v>624</v>
      </c>
      <c r="E104" s="89" t="s">
        <v>68</v>
      </c>
      <c r="F104" s="89"/>
      <c r="G104" s="148">
        <f>SUM(G105)</f>
        <v>150000</v>
      </c>
    </row>
    <row r="105" spans="1:7" ht="30">
      <c r="A105" s="56" t="s">
        <v>101</v>
      </c>
      <c r="B105" s="115" t="s">
        <v>16</v>
      </c>
      <c r="C105" s="89" t="s">
        <v>136</v>
      </c>
      <c r="D105" s="89" t="s">
        <v>624</v>
      </c>
      <c r="E105" s="89" t="s">
        <v>68</v>
      </c>
      <c r="F105" s="89" t="s">
        <v>142</v>
      </c>
      <c r="G105" s="148">
        <v>150000</v>
      </c>
    </row>
    <row r="106" spans="1:7" ht="42.75">
      <c r="A106" s="55" t="s">
        <v>690</v>
      </c>
      <c r="B106" s="115" t="s">
        <v>16</v>
      </c>
      <c r="C106" s="90" t="s">
        <v>136</v>
      </c>
      <c r="D106" s="90" t="s">
        <v>624</v>
      </c>
      <c r="E106" s="90" t="s">
        <v>286</v>
      </c>
      <c r="F106" s="90"/>
      <c r="G106" s="148">
        <f>SUM(G107)</f>
        <v>157500</v>
      </c>
    </row>
    <row r="107" spans="1:7" ht="60">
      <c r="A107" s="56" t="s">
        <v>691</v>
      </c>
      <c r="B107" s="115" t="s">
        <v>16</v>
      </c>
      <c r="C107" s="89" t="s">
        <v>136</v>
      </c>
      <c r="D107" s="89" t="s">
        <v>624</v>
      </c>
      <c r="E107" s="89" t="s">
        <v>692</v>
      </c>
      <c r="F107" s="89"/>
      <c r="G107" s="148">
        <f>SUM(G108+G111)</f>
        <v>157500</v>
      </c>
    </row>
    <row r="108" spans="1:7" ht="30">
      <c r="A108" s="56" t="s">
        <v>798</v>
      </c>
      <c r="B108" s="115" t="s">
        <v>16</v>
      </c>
      <c r="C108" s="89" t="s">
        <v>136</v>
      </c>
      <c r="D108" s="89" t="s">
        <v>624</v>
      </c>
      <c r="E108" s="89" t="s">
        <v>694</v>
      </c>
      <c r="F108" s="89"/>
      <c r="G108" s="148">
        <f>SUM(G109)</f>
        <v>49500</v>
      </c>
    </row>
    <row r="109" spans="1:7" ht="30">
      <c r="A109" s="56" t="s">
        <v>695</v>
      </c>
      <c r="B109" s="115" t="s">
        <v>16</v>
      </c>
      <c r="C109" s="89" t="s">
        <v>136</v>
      </c>
      <c r="D109" s="89" t="s">
        <v>624</v>
      </c>
      <c r="E109" s="89" t="s">
        <v>696</v>
      </c>
      <c r="F109" s="89"/>
      <c r="G109" s="148">
        <f>SUM(G110)</f>
        <v>49500</v>
      </c>
    </row>
    <row r="110" spans="1:7" ht="30">
      <c r="A110" s="56" t="s">
        <v>101</v>
      </c>
      <c r="B110" s="115" t="s">
        <v>16</v>
      </c>
      <c r="C110" s="89" t="s">
        <v>136</v>
      </c>
      <c r="D110" s="89" t="s">
        <v>624</v>
      </c>
      <c r="E110" s="89" t="s">
        <v>696</v>
      </c>
      <c r="F110" s="89" t="s">
        <v>142</v>
      </c>
      <c r="G110" s="148">
        <v>49500</v>
      </c>
    </row>
    <row r="111" spans="1:7" ht="30">
      <c r="A111" s="56" t="s">
        <v>697</v>
      </c>
      <c r="B111" s="115" t="s">
        <v>16</v>
      </c>
      <c r="C111" s="89" t="s">
        <v>136</v>
      </c>
      <c r="D111" s="89" t="s">
        <v>624</v>
      </c>
      <c r="E111" s="89" t="s">
        <v>698</v>
      </c>
      <c r="F111" s="89"/>
      <c r="G111" s="148">
        <f>SUM(G112)</f>
        <v>108000</v>
      </c>
    </row>
    <row r="112" spans="1:7" ht="30">
      <c r="A112" s="56" t="s">
        <v>695</v>
      </c>
      <c r="B112" s="115" t="s">
        <v>16</v>
      </c>
      <c r="C112" s="89" t="s">
        <v>136</v>
      </c>
      <c r="D112" s="89" t="s">
        <v>624</v>
      </c>
      <c r="E112" s="89" t="s">
        <v>699</v>
      </c>
      <c r="F112" s="89"/>
      <c r="G112" s="148">
        <f>SUM(G113)</f>
        <v>108000</v>
      </c>
    </row>
    <row r="113" spans="1:7" ht="30">
      <c r="A113" s="56" t="s">
        <v>101</v>
      </c>
      <c r="B113" s="115" t="s">
        <v>16</v>
      </c>
      <c r="C113" s="89" t="s">
        <v>136</v>
      </c>
      <c r="D113" s="89" t="s">
        <v>624</v>
      </c>
      <c r="E113" s="89" t="s">
        <v>699</v>
      </c>
      <c r="F113" s="89" t="s">
        <v>142</v>
      </c>
      <c r="G113" s="148">
        <v>108000</v>
      </c>
    </row>
    <row r="114" spans="1:251" ht="51.75" customHeight="1">
      <c r="A114" s="60" t="s">
        <v>102</v>
      </c>
      <c r="B114" s="115" t="s">
        <v>16</v>
      </c>
      <c r="C114" s="90" t="s">
        <v>136</v>
      </c>
      <c r="D114" s="95">
        <v>13</v>
      </c>
      <c r="E114" s="91" t="s">
        <v>103</v>
      </c>
      <c r="F114" s="90"/>
      <c r="G114" s="147">
        <f>SUM(G115+G120+G123)</f>
        <v>100000</v>
      </c>
      <c r="IQ114" s="19"/>
    </row>
    <row r="115" spans="1:256" ht="40.5" customHeight="1">
      <c r="A115" s="58" t="s">
        <v>670</v>
      </c>
      <c r="B115" s="115" t="s">
        <v>16</v>
      </c>
      <c r="C115" s="89" t="s">
        <v>136</v>
      </c>
      <c r="D115" s="96">
        <v>13</v>
      </c>
      <c r="E115" s="93" t="s">
        <v>107</v>
      </c>
      <c r="F115" s="89"/>
      <c r="G115" s="148">
        <f>SUM(G116)</f>
        <v>1500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Q115" s="19"/>
      <c r="IR115" s="19"/>
      <c r="IS115" s="19"/>
      <c r="IT115" s="19"/>
      <c r="IU115" s="19"/>
      <c r="IV115" s="19"/>
    </row>
    <row r="116" spans="1:7" ht="45">
      <c r="A116" s="58" t="s">
        <v>408</v>
      </c>
      <c r="B116" s="115" t="s">
        <v>16</v>
      </c>
      <c r="C116" s="89" t="s">
        <v>136</v>
      </c>
      <c r="D116" s="96">
        <v>13</v>
      </c>
      <c r="E116" s="93" t="s">
        <v>108</v>
      </c>
      <c r="F116" s="89"/>
      <c r="G116" s="148">
        <f>SUM(G117)</f>
        <v>1500</v>
      </c>
    </row>
    <row r="117" spans="1:7" ht="30">
      <c r="A117" s="58" t="s">
        <v>737</v>
      </c>
      <c r="B117" s="115" t="s">
        <v>16</v>
      </c>
      <c r="C117" s="89" t="s">
        <v>136</v>
      </c>
      <c r="D117" s="96">
        <v>13</v>
      </c>
      <c r="E117" s="93" t="s">
        <v>109</v>
      </c>
      <c r="F117" s="89"/>
      <c r="G117" s="148">
        <f>SUM(G118)</f>
        <v>1500</v>
      </c>
    </row>
    <row r="118" spans="1:7" ht="30">
      <c r="A118" s="56" t="s">
        <v>101</v>
      </c>
      <c r="B118" s="115" t="s">
        <v>16</v>
      </c>
      <c r="C118" s="89" t="s">
        <v>136</v>
      </c>
      <c r="D118" s="96">
        <v>13</v>
      </c>
      <c r="E118" s="93" t="s">
        <v>109</v>
      </c>
      <c r="F118" s="89" t="s">
        <v>142</v>
      </c>
      <c r="G118" s="148">
        <v>1500</v>
      </c>
    </row>
    <row r="119" spans="1:7" ht="46.5" customHeight="1">
      <c r="A119" s="173" t="s">
        <v>410</v>
      </c>
      <c r="B119" s="115" t="s">
        <v>16</v>
      </c>
      <c r="C119" s="89" t="s">
        <v>136</v>
      </c>
      <c r="D119" s="96">
        <v>13</v>
      </c>
      <c r="E119" s="93" t="s">
        <v>105</v>
      </c>
      <c r="F119" s="89"/>
      <c r="G119" s="148">
        <f>SUM(G120)</f>
        <v>93500</v>
      </c>
    </row>
    <row r="120" spans="1:7" ht="47.25">
      <c r="A120" s="174" t="s">
        <v>409</v>
      </c>
      <c r="B120" s="115" t="s">
        <v>16</v>
      </c>
      <c r="C120" s="89" t="s">
        <v>136</v>
      </c>
      <c r="D120" s="96">
        <v>13</v>
      </c>
      <c r="E120" s="93" t="s">
        <v>117</v>
      </c>
      <c r="F120" s="89"/>
      <c r="G120" s="148">
        <f>SUM(G121)</f>
        <v>93500</v>
      </c>
    </row>
    <row r="121" spans="1:7" ht="30">
      <c r="A121" s="58" t="s">
        <v>111</v>
      </c>
      <c r="B121" s="115" t="s">
        <v>16</v>
      </c>
      <c r="C121" s="89" t="s">
        <v>136</v>
      </c>
      <c r="D121" s="96">
        <v>13</v>
      </c>
      <c r="E121" s="93" t="s">
        <v>106</v>
      </c>
      <c r="F121" s="89"/>
      <c r="G121" s="148">
        <f>SUM(G122)</f>
        <v>93500</v>
      </c>
    </row>
    <row r="122" spans="1:7" ht="30">
      <c r="A122" s="56" t="s">
        <v>101</v>
      </c>
      <c r="B122" s="115" t="s">
        <v>16</v>
      </c>
      <c r="C122" s="89" t="s">
        <v>136</v>
      </c>
      <c r="D122" s="96">
        <v>13</v>
      </c>
      <c r="E122" s="93" t="s">
        <v>106</v>
      </c>
      <c r="F122" s="89" t="s">
        <v>142</v>
      </c>
      <c r="G122" s="148">
        <v>93500</v>
      </c>
    </row>
    <row r="123" spans="1:7" ht="45">
      <c r="A123" s="58" t="s">
        <v>671</v>
      </c>
      <c r="B123" s="115" t="s">
        <v>16</v>
      </c>
      <c r="C123" s="89" t="s">
        <v>136</v>
      </c>
      <c r="D123" s="96">
        <v>13</v>
      </c>
      <c r="E123" s="93" t="s">
        <v>112</v>
      </c>
      <c r="F123" s="89"/>
      <c r="G123" s="148">
        <f>SUM(G124)</f>
        <v>5000</v>
      </c>
    </row>
    <row r="124" spans="1:7" ht="30">
      <c r="A124" s="15" t="s">
        <v>116</v>
      </c>
      <c r="B124" s="115" t="s">
        <v>16</v>
      </c>
      <c r="C124" s="89" t="s">
        <v>136</v>
      </c>
      <c r="D124" s="96">
        <v>13</v>
      </c>
      <c r="E124" s="93" t="s">
        <v>113</v>
      </c>
      <c r="F124" s="89"/>
      <c r="G124" s="148">
        <f>SUM(G125)</f>
        <v>5000</v>
      </c>
    </row>
    <row r="125" spans="1:7" ht="30">
      <c r="A125" s="58" t="s">
        <v>115</v>
      </c>
      <c r="B125" s="115" t="s">
        <v>16</v>
      </c>
      <c r="C125" s="89" t="s">
        <v>136</v>
      </c>
      <c r="D125" s="96">
        <v>13</v>
      </c>
      <c r="E125" s="93" t="s">
        <v>114</v>
      </c>
      <c r="F125" s="89"/>
      <c r="G125" s="148">
        <f>SUM(G126)</f>
        <v>5000</v>
      </c>
    </row>
    <row r="126" spans="1:7" ht="30">
      <c r="A126" s="56" t="s">
        <v>101</v>
      </c>
      <c r="B126" s="115" t="s">
        <v>16</v>
      </c>
      <c r="C126" s="89" t="s">
        <v>136</v>
      </c>
      <c r="D126" s="96">
        <v>13</v>
      </c>
      <c r="E126" s="93" t="s">
        <v>114</v>
      </c>
      <c r="F126" s="89" t="s">
        <v>142</v>
      </c>
      <c r="G126" s="148">
        <v>5000</v>
      </c>
    </row>
    <row r="127" spans="1:7" ht="28.5">
      <c r="A127" s="55" t="s">
        <v>636</v>
      </c>
      <c r="B127" s="115" t="s">
        <v>16</v>
      </c>
      <c r="C127" s="90" t="s">
        <v>136</v>
      </c>
      <c r="D127" s="95">
        <v>13</v>
      </c>
      <c r="E127" s="91" t="s">
        <v>306</v>
      </c>
      <c r="F127" s="90"/>
      <c r="G127" s="147">
        <f>SUM(G128)</f>
        <v>150000</v>
      </c>
    </row>
    <row r="128" spans="1:7" ht="45">
      <c r="A128" s="58" t="s">
        <v>635</v>
      </c>
      <c r="B128" s="115" t="s">
        <v>16</v>
      </c>
      <c r="C128" s="89" t="s">
        <v>177</v>
      </c>
      <c r="D128" s="96">
        <v>13</v>
      </c>
      <c r="E128" s="93" t="s">
        <v>633</v>
      </c>
      <c r="F128" s="89"/>
      <c r="G128" s="148">
        <f>SUM(G130)</f>
        <v>150000</v>
      </c>
    </row>
    <row r="129" spans="1:7" ht="30">
      <c r="A129" s="58" t="s">
        <v>271</v>
      </c>
      <c r="B129" s="115" t="s">
        <v>16</v>
      </c>
      <c r="C129" s="89" t="s">
        <v>136</v>
      </c>
      <c r="D129" s="96">
        <v>13</v>
      </c>
      <c r="E129" s="93" t="s">
        <v>634</v>
      </c>
      <c r="F129" s="89"/>
      <c r="G129" s="148">
        <f>SUM(G130)</f>
        <v>150000</v>
      </c>
    </row>
    <row r="130" spans="1:7" ht="15">
      <c r="A130" s="15" t="s">
        <v>171</v>
      </c>
      <c r="B130" s="115" t="s">
        <v>16</v>
      </c>
      <c r="C130" s="89" t="s">
        <v>136</v>
      </c>
      <c r="D130" s="96">
        <v>13</v>
      </c>
      <c r="E130" s="93" t="s">
        <v>685</v>
      </c>
      <c r="F130" s="89"/>
      <c r="G130" s="148">
        <f>SUM(G131)</f>
        <v>150000</v>
      </c>
    </row>
    <row r="131" spans="1:7" ht="45">
      <c r="A131" s="56" t="s">
        <v>204</v>
      </c>
      <c r="B131" s="115" t="s">
        <v>16</v>
      </c>
      <c r="C131" s="89" t="s">
        <v>136</v>
      </c>
      <c r="D131" s="96">
        <v>13</v>
      </c>
      <c r="E131" s="93" t="s">
        <v>685</v>
      </c>
      <c r="F131" s="89" t="s">
        <v>139</v>
      </c>
      <c r="G131" s="148">
        <v>150000</v>
      </c>
    </row>
    <row r="132" spans="1:7" ht="28.5">
      <c r="A132" s="55" t="s">
        <v>712</v>
      </c>
      <c r="B132" s="115" t="s">
        <v>16</v>
      </c>
      <c r="C132" s="90" t="s">
        <v>136</v>
      </c>
      <c r="D132" s="95">
        <v>13</v>
      </c>
      <c r="E132" s="91" t="s">
        <v>713</v>
      </c>
      <c r="F132" s="90"/>
      <c r="G132" s="147">
        <f>SUM(G133+G137)</f>
        <v>696840</v>
      </c>
    </row>
    <row r="133" spans="1:7" ht="45">
      <c r="A133" s="56" t="s">
        <v>727</v>
      </c>
      <c r="B133" s="115" t="s">
        <v>16</v>
      </c>
      <c r="C133" s="89" t="s">
        <v>136</v>
      </c>
      <c r="D133" s="96">
        <v>13</v>
      </c>
      <c r="E133" s="93" t="s">
        <v>714</v>
      </c>
      <c r="F133" s="89"/>
      <c r="G133" s="148">
        <f>SUM(G134)</f>
        <v>606700</v>
      </c>
    </row>
    <row r="134" spans="1:7" ht="30">
      <c r="A134" s="56" t="s">
        <v>738</v>
      </c>
      <c r="B134" s="115" t="s">
        <v>16</v>
      </c>
      <c r="C134" s="89" t="s">
        <v>136</v>
      </c>
      <c r="D134" s="96">
        <v>13</v>
      </c>
      <c r="E134" s="93" t="s">
        <v>716</v>
      </c>
      <c r="F134" s="89"/>
      <c r="G134" s="148">
        <f>SUM(G135)</f>
        <v>606700</v>
      </c>
    </row>
    <row r="135" spans="1:7" ht="15">
      <c r="A135" s="56" t="s">
        <v>120</v>
      </c>
      <c r="B135" s="115" t="s">
        <v>16</v>
      </c>
      <c r="C135" s="89" t="s">
        <v>136</v>
      </c>
      <c r="D135" s="96">
        <v>13</v>
      </c>
      <c r="E135" s="93" t="s">
        <v>717</v>
      </c>
      <c r="F135" s="89"/>
      <c r="G135" s="148">
        <f>SUM(G136)</f>
        <v>606700</v>
      </c>
    </row>
    <row r="136" spans="1:7" ht="30">
      <c r="A136" s="56" t="s">
        <v>101</v>
      </c>
      <c r="B136" s="116" t="s">
        <v>16</v>
      </c>
      <c r="C136" s="89" t="s">
        <v>136</v>
      </c>
      <c r="D136" s="96">
        <v>13</v>
      </c>
      <c r="E136" s="93" t="s">
        <v>717</v>
      </c>
      <c r="F136" s="89" t="s">
        <v>142</v>
      </c>
      <c r="G136" s="148">
        <v>606700</v>
      </c>
    </row>
    <row r="137" spans="1:7" ht="60">
      <c r="A137" s="56" t="s">
        <v>718</v>
      </c>
      <c r="B137" s="115" t="s">
        <v>16</v>
      </c>
      <c r="C137" s="89" t="s">
        <v>136</v>
      </c>
      <c r="D137" s="96">
        <v>13</v>
      </c>
      <c r="E137" s="93" t="s">
        <v>719</v>
      </c>
      <c r="F137" s="89"/>
      <c r="G137" s="148">
        <f>SUM(G138)</f>
        <v>90140</v>
      </c>
    </row>
    <row r="138" spans="1:7" ht="75">
      <c r="A138" s="56" t="s">
        <v>720</v>
      </c>
      <c r="B138" s="115" t="s">
        <v>16</v>
      </c>
      <c r="C138" s="89" t="s">
        <v>136</v>
      </c>
      <c r="D138" s="96">
        <v>13</v>
      </c>
      <c r="E138" s="93" t="s">
        <v>721</v>
      </c>
      <c r="F138" s="89"/>
      <c r="G138" s="148">
        <f>SUM(G139)</f>
        <v>90140</v>
      </c>
    </row>
    <row r="139" spans="1:7" ht="15">
      <c r="A139" s="56" t="s">
        <v>120</v>
      </c>
      <c r="B139" s="115" t="s">
        <v>16</v>
      </c>
      <c r="C139" s="89" t="s">
        <v>136</v>
      </c>
      <c r="D139" s="96">
        <v>13</v>
      </c>
      <c r="E139" s="93" t="s">
        <v>722</v>
      </c>
      <c r="F139" s="89"/>
      <c r="G139" s="148">
        <f>SUM(G140)</f>
        <v>90140</v>
      </c>
    </row>
    <row r="140" spans="1:7" ht="30">
      <c r="A140" s="56" t="s">
        <v>101</v>
      </c>
      <c r="B140" s="115" t="s">
        <v>16</v>
      </c>
      <c r="C140" s="89" t="s">
        <v>136</v>
      </c>
      <c r="D140" s="96">
        <v>13</v>
      </c>
      <c r="E140" s="93" t="s">
        <v>722</v>
      </c>
      <c r="F140" s="89" t="s">
        <v>142</v>
      </c>
      <c r="G140" s="148">
        <v>90140</v>
      </c>
    </row>
    <row r="141" spans="1:7" ht="28.5">
      <c r="A141" s="18" t="s">
        <v>149</v>
      </c>
      <c r="B141" s="115" t="s">
        <v>16</v>
      </c>
      <c r="C141" s="90" t="s">
        <v>136</v>
      </c>
      <c r="D141" s="95">
        <v>13</v>
      </c>
      <c r="E141" s="91" t="s">
        <v>272</v>
      </c>
      <c r="F141" s="90"/>
      <c r="G141" s="147">
        <f>SUM(G142)</f>
        <v>27263012.99</v>
      </c>
    </row>
    <row r="142" spans="1:7" ht="15">
      <c r="A142" s="15" t="s">
        <v>215</v>
      </c>
      <c r="B142" s="115" t="s">
        <v>16</v>
      </c>
      <c r="C142" s="89" t="s">
        <v>136</v>
      </c>
      <c r="D142" s="96">
        <v>13</v>
      </c>
      <c r="E142" s="93" t="s">
        <v>273</v>
      </c>
      <c r="F142" s="89"/>
      <c r="G142" s="148">
        <f>SUM(G143+G147)</f>
        <v>27263012.99</v>
      </c>
    </row>
    <row r="143" spans="1:7" ht="15">
      <c r="A143" s="56" t="s">
        <v>120</v>
      </c>
      <c r="B143" s="115" t="s">
        <v>16</v>
      </c>
      <c r="C143" s="89" t="s">
        <v>177</v>
      </c>
      <c r="D143" s="96">
        <v>13</v>
      </c>
      <c r="E143" s="93" t="s">
        <v>274</v>
      </c>
      <c r="F143" s="89"/>
      <c r="G143" s="148">
        <f>SUM(G144:G146)</f>
        <v>26943012.99</v>
      </c>
    </row>
    <row r="144" spans="1:7" ht="30">
      <c r="A144" s="56" t="s">
        <v>101</v>
      </c>
      <c r="B144" s="115" t="s">
        <v>16</v>
      </c>
      <c r="C144" s="89" t="s">
        <v>136</v>
      </c>
      <c r="D144" s="96">
        <v>13</v>
      </c>
      <c r="E144" s="93" t="s">
        <v>274</v>
      </c>
      <c r="F144" s="89" t="s">
        <v>142</v>
      </c>
      <c r="G144" s="148">
        <v>515700</v>
      </c>
    </row>
    <row r="145" spans="1:7" ht="15">
      <c r="A145" s="56" t="s">
        <v>164</v>
      </c>
      <c r="B145" s="115" t="s">
        <v>16</v>
      </c>
      <c r="C145" s="89" t="s">
        <v>136</v>
      </c>
      <c r="D145" s="96">
        <v>13</v>
      </c>
      <c r="E145" s="93" t="s">
        <v>274</v>
      </c>
      <c r="F145" s="89" t="s">
        <v>163</v>
      </c>
      <c r="G145" s="148">
        <v>100000</v>
      </c>
    </row>
    <row r="146" spans="1:7" ht="15">
      <c r="A146" s="56" t="s">
        <v>144</v>
      </c>
      <c r="B146" s="115" t="s">
        <v>16</v>
      </c>
      <c r="C146" s="89" t="s">
        <v>136</v>
      </c>
      <c r="D146" s="96">
        <v>13</v>
      </c>
      <c r="E146" s="93" t="s">
        <v>274</v>
      </c>
      <c r="F146" s="89" t="s">
        <v>143</v>
      </c>
      <c r="G146" s="148">
        <v>26327312.99</v>
      </c>
    </row>
    <row r="147" spans="1:7" ht="15">
      <c r="A147" s="56" t="s">
        <v>85</v>
      </c>
      <c r="B147" s="115" t="s">
        <v>16</v>
      </c>
      <c r="C147" s="89" t="s">
        <v>136</v>
      </c>
      <c r="D147" s="96">
        <v>13</v>
      </c>
      <c r="E147" s="93" t="s">
        <v>84</v>
      </c>
      <c r="F147" s="89"/>
      <c r="G147" s="148">
        <f>SUM(G148)</f>
        <v>320000</v>
      </c>
    </row>
    <row r="148" spans="1:7" ht="23.25" customHeight="1">
      <c r="A148" s="56" t="s">
        <v>101</v>
      </c>
      <c r="B148" s="115" t="s">
        <v>16</v>
      </c>
      <c r="C148" s="89" t="s">
        <v>136</v>
      </c>
      <c r="D148" s="96">
        <v>13</v>
      </c>
      <c r="E148" s="93" t="s">
        <v>84</v>
      </c>
      <c r="F148" s="89" t="s">
        <v>142</v>
      </c>
      <c r="G148" s="148">
        <v>320000</v>
      </c>
    </row>
    <row r="149" spans="1:7" ht="15">
      <c r="A149" s="59" t="s">
        <v>172</v>
      </c>
      <c r="B149" s="115" t="s">
        <v>16</v>
      </c>
      <c r="C149" s="90" t="s">
        <v>136</v>
      </c>
      <c r="D149" s="95">
        <v>13</v>
      </c>
      <c r="E149" s="91" t="s">
        <v>251</v>
      </c>
      <c r="F149" s="90"/>
      <c r="G149" s="147">
        <f>SUM(G150)</f>
        <v>40000</v>
      </c>
    </row>
    <row r="150" spans="1:7" ht="15">
      <c r="A150" s="15" t="s">
        <v>173</v>
      </c>
      <c r="B150" s="116" t="s">
        <v>16</v>
      </c>
      <c r="C150" s="89" t="s">
        <v>136</v>
      </c>
      <c r="D150" s="96">
        <v>13</v>
      </c>
      <c r="E150" s="93" t="s">
        <v>276</v>
      </c>
      <c r="F150" s="89"/>
      <c r="G150" s="148">
        <f>SUM(G151)</f>
        <v>40000</v>
      </c>
    </row>
    <row r="151" spans="1:7" ht="21" customHeight="1">
      <c r="A151" s="56" t="s">
        <v>898</v>
      </c>
      <c r="B151" s="115" t="s">
        <v>16</v>
      </c>
      <c r="C151" s="89" t="s">
        <v>136</v>
      </c>
      <c r="D151" s="96">
        <v>13</v>
      </c>
      <c r="E151" s="93" t="s">
        <v>900</v>
      </c>
      <c r="F151" s="89"/>
      <c r="G151" s="148">
        <f>SUM(G152)</f>
        <v>40000</v>
      </c>
    </row>
    <row r="152" spans="1:7" ht="15">
      <c r="A152" s="56" t="s">
        <v>899</v>
      </c>
      <c r="B152" s="115" t="s">
        <v>16</v>
      </c>
      <c r="C152" s="89" t="s">
        <v>136</v>
      </c>
      <c r="D152" s="96">
        <v>13</v>
      </c>
      <c r="E152" s="93" t="s">
        <v>900</v>
      </c>
      <c r="F152" s="89" t="s">
        <v>163</v>
      </c>
      <c r="G152" s="148">
        <v>40000</v>
      </c>
    </row>
    <row r="153" spans="1:7" ht="28.5">
      <c r="A153" s="18" t="s">
        <v>179</v>
      </c>
      <c r="B153" s="115" t="s">
        <v>16</v>
      </c>
      <c r="C153" s="90" t="s">
        <v>136</v>
      </c>
      <c r="D153" s="95">
        <v>13</v>
      </c>
      <c r="E153" s="91" t="s">
        <v>277</v>
      </c>
      <c r="F153" s="90"/>
      <c r="G153" s="147">
        <f>SUM(G154)</f>
        <v>14595827</v>
      </c>
    </row>
    <row r="154" spans="1:7" ht="30">
      <c r="A154" s="58" t="s">
        <v>180</v>
      </c>
      <c r="B154" s="115" t="s">
        <v>16</v>
      </c>
      <c r="C154" s="89" t="s">
        <v>136</v>
      </c>
      <c r="D154" s="96">
        <v>13</v>
      </c>
      <c r="E154" s="93" t="s">
        <v>278</v>
      </c>
      <c r="F154" s="89"/>
      <c r="G154" s="148">
        <f>SUM(G155)</f>
        <v>14595827</v>
      </c>
    </row>
    <row r="155" spans="1:7" ht="30">
      <c r="A155" s="15" t="s">
        <v>209</v>
      </c>
      <c r="B155" s="115" t="s">
        <v>16</v>
      </c>
      <c r="C155" s="89" t="s">
        <v>136</v>
      </c>
      <c r="D155" s="96">
        <v>13</v>
      </c>
      <c r="E155" s="93" t="s">
        <v>279</v>
      </c>
      <c r="F155" s="89"/>
      <c r="G155" s="148">
        <f>SUM(G156:G158)</f>
        <v>14595827</v>
      </c>
    </row>
    <row r="156" spans="1:7" ht="45">
      <c r="A156" s="56" t="s">
        <v>204</v>
      </c>
      <c r="B156" s="115" t="s">
        <v>16</v>
      </c>
      <c r="C156" s="89" t="s">
        <v>136</v>
      </c>
      <c r="D156" s="96">
        <v>13</v>
      </c>
      <c r="E156" s="93" t="s">
        <v>279</v>
      </c>
      <c r="F156" s="89" t="s">
        <v>139</v>
      </c>
      <c r="G156" s="148">
        <v>8831424</v>
      </c>
    </row>
    <row r="157" spans="1:7" ht="21.75" customHeight="1">
      <c r="A157" s="56" t="s">
        <v>101</v>
      </c>
      <c r="B157" s="115" t="s">
        <v>16</v>
      </c>
      <c r="C157" s="89" t="s">
        <v>136</v>
      </c>
      <c r="D157" s="96">
        <v>13</v>
      </c>
      <c r="E157" s="93" t="s">
        <v>279</v>
      </c>
      <c r="F157" s="89" t="s">
        <v>142</v>
      </c>
      <c r="G157" s="148">
        <v>5451438</v>
      </c>
    </row>
    <row r="158" spans="1:7" ht="15">
      <c r="A158" s="56" t="s">
        <v>144</v>
      </c>
      <c r="B158" s="115" t="s">
        <v>16</v>
      </c>
      <c r="C158" s="89" t="s">
        <v>136</v>
      </c>
      <c r="D158" s="96">
        <v>13</v>
      </c>
      <c r="E158" s="93" t="s">
        <v>279</v>
      </c>
      <c r="F158" s="89" t="s">
        <v>143</v>
      </c>
      <c r="G158" s="148">
        <v>312965</v>
      </c>
    </row>
    <row r="159" spans="1:7" ht="28.5">
      <c r="A159" s="55" t="s">
        <v>201</v>
      </c>
      <c r="B159" s="115" t="s">
        <v>16</v>
      </c>
      <c r="C159" s="90" t="s">
        <v>141</v>
      </c>
      <c r="D159" s="95"/>
      <c r="E159" s="91"/>
      <c r="F159" s="89"/>
      <c r="G159" s="147">
        <f>SUM(G160)</f>
        <v>1233045</v>
      </c>
    </row>
    <row r="160" spans="1:7" ht="33.75" customHeight="1">
      <c r="A160" s="55" t="s">
        <v>202</v>
      </c>
      <c r="B160" s="115" t="s">
        <v>16</v>
      </c>
      <c r="C160" s="90" t="s">
        <v>141</v>
      </c>
      <c r="D160" s="97" t="s">
        <v>156</v>
      </c>
      <c r="E160" s="91"/>
      <c r="F160" s="89"/>
      <c r="G160" s="147">
        <f>SUM(G161+G169)</f>
        <v>1233045</v>
      </c>
    </row>
    <row r="161" spans="1:7" ht="52.5" customHeight="1">
      <c r="A161" s="18" t="s">
        <v>637</v>
      </c>
      <c r="B161" s="115" t="s">
        <v>16</v>
      </c>
      <c r="C161" s="90" t="s">
        <v>141</v>
      </c>
      <c r="D161" s="97" t="s">
        <v>156</v>
      </c>
      <c r="E161" s="91" t="s">
        <v>280</v>
      </c>
      <c r="F161" s="90"/>
      <c r="G161" s="147">
        <f>SUM(G162)</f>
        <v>1182165</v>
      </c>
    </row>
    <row r="162" spans="1:7" ht="45">
      <c r="A162" s="58" t="s">
        <v>739</v>
      </c>
      <c r="B162" s="116" t="s">
        <v>16</v>
      </c>
      <c r="C162" s="89" t="s">
        <v>141</v>
      </c>
      <c r="D162" s="92" t="s">
        <v>156</v>
      </c>
      <c r="E162" s="93" t="s">
        <v>281</v>
      </c>
      <c r="F162" s="89"/>
      <c r="G162" s="148">
        <f>SUM(G163+G166)</f>
        <v>1182165</v>
      </c>
    </row>
    <row r="163" spans="1:7" ht="30">
      <c r="A163" s="58" t="s">
        <v>639</v>
      </c>
      <c r="B163" s="115" t="s">
        <v>16</v>
      </c>
      <c r="C163" s="89" t="s">
        <v>141</v>
      </c>
      <c r="D163" s="92" t="s">
        <v>156</v>
      </c>
      <c r="E163" s="93" t="s">
        <v>282</v>
      </c>
      <c r="F163" s="89"/>
      <c r="G163" s="148">
        <f>SUM(G164)</f>
        <v>1082165</v>
      </c>
    </row>
    <row r="164" spans="1:7" ht="30">
      <c r="A164" s="15" t="s">
        <v>209</v>
      </c>
      <c r="B164" s="115" t="s">
        <v>16</v>
      </c>
      <c r="C164" s="89" t="s">
        <v>141</v>
      </c>
      <c r="D164" s="92" t="s">
        <v>156</v>
      </c>
      <c r="E164" s="93" t="s">
        <v>283</v>
      </c>
      <c r="F164" s="89"/>
      <c r="G164" s="148">
        <f>SUM(G165)</f>
        <v>1082165</v>
      </c>
    </row>
    <row r="165" spans="1:7" ht="45">
      <c r="A165" s="56" t="s">
        <v>204</v>
      </c>
      <c r="B165" s="115" t="s">
        <v>16</v>
      </c>
      <c r="C165" s="89" t="s">
        <v>141</v>
      </c>
      <c r="D165" s="92" t="s">
        <v>156</v>
      </c>
      <c r="E165" s="93" t="s">
        <v>283</v>
      </c>
      <c r="F165" s="89" t="s">
        <v>139</v>
      </c>
      <c r="G165" s="148">
        <v>1082165</v>
      </c>
    </row>
    <row r="166" spans="1:7" ht="45">
      <c r="A166" s="58" t="s">
        <v>79</v>
      </c>
      <c r="B166" s="115" t="s">
        <v>16</v>
      </c>
      <c r="C166" s="89" t="s">
        <v>141</v>
      </c>
      <c r="D166" s="92" t="s">
        <v>156</v>
      </c>
      <c r="E166" s="93" t="s">
        <v>284</v>
      </c>
      <c r="F166" s="89"/>
      <c r="G166" s="148">
        <f>SUM(G167)</f>
        <v>100000</v>
      </c>
    </row>
    <row r="167" spans="1:7" ht="45">
      <c r="A167" s="56" t="s">
        <v>21</v>
      </c>
      <c r="B167" s="115" t="s">
        <v>16</v>
      </c>
      <c r="C167" s="89" t="s">
        <v>141</v>
      </c>
      <c r="D167" s="92" t="s">
        <v>156</v>
      </c>
      <c r="E167" s="93" t="s">
        <v>20</v>
      </c>
      <c r="F167" s="89"/>
      <c r="G167" s="148">
        <f>SUM(G168)</f>
        <v>100000</v>
      </c>
    </row>
    <row r="168" spans="1:7" ht="30">
      <c r="A168" s="56" t="s">
        <v>101</v>
      </c>
      <c r="B168" s="115" t="s">
        <v>16</v>
      </c>
      <c r="C168" s="89" t="s">
        <v>141</v>
      </c>
      <c r="D168" s="92" t="s">
        <v>156</v>
      </c>
      <c r="E168" s="93" t="s">
        <v>20</v>
      </c>
      <c r="F168" s="89" t="s">
        <v>142</v>
      </c>
      <c r="G168" s="148">
        <v>100000</v>
      </c>
    </row>
    <row r="169" spans="1:7" ht="38.25" customHeight="1">
      <c r="A169" s="55" t="s">
        <v>712</v>
      </c>
      <c r="B169" s="115" t="s">
        <v>16</v>
      </c>
      <c r="C169" s="90" t="s">
        <v>141</v>
      </c>
      <c r="D169" s="97" t="s">
        <v>156</v>
      </c>
      <c r="E169" s="91" t="s">
        <v>713</v>
      </c>
      <c r="F169" s="89"/>
      <c r="G169" s="147">
        <f>SUM(G170)</f>
        <v>50880</v>
      </c>
    </row>
    <row r="170" spans="1:7" ht="45">
      <c r="A170" s="56" t="s">
        <v>727</v>
      </c>
      <c r="B170" s="115" t="s">
        <v>16</v>
      </c>
      <c r="C170" s="89" t="s">
        <v>141</v>
      </c>
      <c r="D170" s="92" t="s">
        <v>156</v>
      </c>
      <c r="E170" s="93" t="s">
        <v>714</v>
      </c>
      <c r="F170" s="89"/>
      <c r="G170" s="148">
        <f>SUM(G171)</f>
        <v>50880</v>
      </c>
    </row>
    <row r="171" spans="1:7" ht="30">
      <c r="A171" s="56" t="s">
        <v>738</v>
      </c>
      <c r="B171" s="115" t="s">
        <v>16</v>
      </c>
      <c r="C171" s="89" t="s">
        <v>141</v>
      </c>
      <c r="D171" s="92" t="s">
        <v>156</v>
      </c>
      <c r="E171" s="93" t="s">
        <v>716</v>
      </c>
      <c r="F171" s="89"/>
      <c r="G171" s="148">
        <f>SUM(G172)</f>
        <v>50880</v>
      </c>
    </row>
    <row r="172" spans="1:7" ht="45">
      <c r="A172" s="56" t="s">
        <v>21</v>
      </c>
      <c r="B172" s="115" t="s">
        <v>16</v>
      </c>
      <c r="C172" s="89" t="s">
        <v>141</v>
      </c>
      <c r="D172" s="92" t="s">
        <v>156</v>
      </c>
      <c r="E172" s="93" t="s">
        <v>723</v>
      </c>
      <c r="F172" s="89"/>
      <c r="G172" s="148">
        <f>SUM(G173)</f>
        <v>50880</v>
      </c>
    </row>
    <row r="173" spans="1:7" ht="30">
      <c r="A173" s="56" t="s">
        <v>101</v>
      </c>
      <c r="B173" s="115" t="s">
        <v>16</v>
      </c>
      <c r="C173" s="89" t="s">
        <v>141</v>
      </c>
      <c r="D173" s="92" t="s">
        <v>156</v>
      </c>
      <c r="E173" s="93" t="s">
        <v>723</v>
      </c>
      <c r="F173" s="89" t="s">
        <v>142</v>
      </c>
      <c r="G173" s="148">
        <v>50880</v>
      </c>
    </row>
    <row r="174" spans="1:7" ht="15">
      <c r="A174" s="55" t="s">
        <v>150</v>
      </c>
      <c r="B174" s="115" t="s">
        <v>16</v>
      </c>
      <c r="C174" s="90" t="s">
        <v>146</v>
      </c>
      <c r="D174" s="92"/>
      <c r="E174" s="91"/>
      <c r="F174" s="89"/>
      <c r="G174" s="147">
        <f>SUM(G175+G200)</f>
        <v>85221910.41</v>
      </c>
    </row>
    <row r="175" spans="1:7" ht="15">
      <c r="A175" s="55" t="s">
        <v>118</v>
      </c>
      <c r="B175" s="115" t="s">
        <v>16</v>
      </c>
      <c r="C175" s="90" t="s">
        <v>146</v>
      </c>
      <c r="D175" s="97" t="s">
        <v>156</v>
      </c>
      <c r="E175" s="91"/>
      <c r="F175" s="89"/>
      <c r="G175" s="147">
        <f>SUM(G176+G195)</f>
        <v>82133670.41</v>
      </c>
    </row>
    <row r="176" spans="1:7" ht="46.5" customHeight="1">
      <c r="A176" s="18" t="s">
        <v>285</v>
      </c>
      <c r="B176" s="115" t="s">
        <v>16</v>
      </c>
      <c r="C176" s="90" t="s">
        <v>146</v>
      </c>
      <c r="D176" s="97" t="s">
        <v>156</v>
      </c>
      <c r="E176" s="91" t="s">
        <v>286</v>
      </c>
      <c r="F176" s="90"/>
      <c r="G176" s="147">
        <f>SUM(G177+G192)</f>
        <v>46146852.41</v>
      </c>
    </row>
    <row r="177" spans="1:7" ht="60">
      <c r="A177" s="58" t="s">
        <v>287</v>
      </c>
      <c r="B177" s="115" t="s">
        <v>16</v>
      </c>
      <c r="C177" s="89" t="s">
        <v>146</v>
      </c>
      <c r="D177" s="92" t="s">
        <v>156</v>
      </c>
      <c r="E177" s="93" t="s">
        <v>288</v>
      </c>
      <c r="F177" s="89"/>
      <c r="G177" s="148">
        <f>SUM(G187+G178)</f>
        <v>45696852.41</v>
      </c>
    </row>
    <row r="178" spans="1:7" ht="30">
      <c r="A178" s="58" t="s">
        <v>816</v>
      </c>
      <c r="B178" s="115" t="s">
        <v>16</v>
      </c>
      <c r="C178" s="89" t="s">
        <v>146</v>
      </c>
      <c r="D178" s="92" t="s">
        <v>156</v>
      </c>
      <c r="E178" s="93" t="s">
        <v>817</v>
      </c>
      <c r="F178" s="89"/>
      <c r="G178" s="148">
        <f>SUM(G185+G183+G181+G179)</f>
        <v>39210050.75</v>
      </c>
    </row>
    <row r="179" spans="1:7" ht="60">
      <c r="A179" s="225" t="s">
        <v>939</v>
      </c>
      <c r="B179" s="115" t="s">
        <v>16</v>
      </c>
      <c r="C179" s="89" t="s">
        <v>146</v>
      </c>
      <c r="D179" s="92" t="s">
        <v>156</v>
      </c>
      <c r="E179" s="93" t="s">
        <v>938</v>
      </c>
      <c r="F179" s="89"/>
      <c r="G179" s="148">
        <f>SUM(G180)</f>
        <v>227700</v>
      </c>
    </row>
    <row r="180" spans="1:7" ht="30">
      <c r="A180" s="58" t="s">
        <v>221</v>
      </c>
      <c r="B180" s="115" t="s">
        <v>16</v>
      </c>
      <c r="C180" s="89" t="s">
        <v>146</v>
      </c>
      <c r="D180" s="92" t="s">
        <v>156</v>
      </c>
      <c r="E180" s="93" t="s">
        <v>938</v>
      </c>
      <c r="F180" s="89" t="s">
        <v>123</v>
      </c>
      <c r="G180" s="148">
        <v>227700</v>
      </c>
    </row>
    <row r="181" spans="1:7" ht="75">
      <c r="A181" s="58" t="s">
        <v>936</v>
      </c>
      <c r="B181" s="115" t="s">
        <v>16</v>
      </c>
      <c r="C181" s="89" t="s">
        <v>146</v>
      </c>
      <c r="D181" s="92" t="s">
        <v>156</v>
      </c>
      <c r="E181" s="93" t="s">
        <v>901</v>
      </c>
      <c r="F181" s="89"/>
      <c r="G181" s="148">
        <f>SUM(G182)</f>
        <v>968555</v>
      </c>
    </row>
    <row r="182" spans="1:7" ht="30">
      <c r="A182" s="56" t="s">
        <v>221</v>
      </c>
      <c r="B182" s="115" t="s">
        <v>16</v>
      </c>
      <c r="C182" s="89" t="s">
        <v>146</v>
      </c>
      <c r="D182" s="92" t="s">
        <v>156</v>
      </c>
      <c r="E182" s="93" t="s">
        <v>901</v>
      </c>
      <c r="F182" s="89" t="s">
        <v>123</v>
      </c>
      <c r="G182" s="148">
        <v>968555</v>
      </c>
    </row>
    <row r="183" spans="1:7" ht="45">
      <c r="A183" s="191" t="s">
        <v>856</v>
      </c>
      <c r="B183" s="115" t="s">
        <v>16</v>
      </c>
      <c r="C183" s="89" t="s">
        <v>146</v>
      </c>
      <c r="D183" s="92" t="s">
        <v>156</v>
      </c>
      <c r="E183" s="93" t="s">
        <v>855</v>
      </c>
      <c r="F183" s="89"/>
      <c r="G183" s="148">
        <f>SUM(G184)</f>
        <v>36013795.75</v>
      </c>
    </row>
    <row r="184" spans="1:7" ht="30">
      <c r="A184" s="56" t="s">
        <v>221</v>
      </c>
      <c r="B184" s="115" t="s">
        <v>16</v>
      </c>
      <c r="C184" s="89" t="s">
        <v>146</v>
      </c>
      <c r="D184" s="92" t="s">
        <v>156</v>
      </c>
      <c r="E184" s="93" t="s">
        <v>855</v>
      </c>
      <c r="F184" s="89" t="s">
        <v>123</v>
      </c>
      <c r="G184" s="148">
        <v>36013795.75</v>
      </c>
    </row>
    <row r="185" spans="1:7" ht="30">
      <c r="A185" s="58" t="s">
        <v>837</v>
      </c>
      <c r="B185" s="115" t="s">
        <v>16</v>
      </c>
      <c r="C185" s="89" t="s">
        <v>146</v>
      </c>
      <c r="D185" s="92" t="s">
        <v>156</v>
      </c>
      <c r="E185" s="93" t="s">
        <v>818</v>
      </c>
      <c r="F185" s="89"/>
      <c r="G185" s="148">
        <f>SUM(G186)</f>
        <v>2000000</v>
      </c>
    </row>
    <row r="186" spans="1:7" ht="30">
      <c r="A186" s="56" t="s">
        <v>221</v>
      </c>
      <c r="B186" s="115" t="s">
        <v>16</v>
      </c>
      <c r="C186" s="89" t="s">
        <v>146</v>
      </c>
      <c r="D186" s="92" t="s">
        <v>156</v>
      </c>
      <c r="E186" s="93" t="s">
        <v>818</v>
      </c>
      <c r="F186" s="89" t="s">
        <v>123</v>
      </c>
      <c r="G186" s="148">
        <v>2000000</v>
      </c>
    </row>
    <row r="187" spans="1:7" ht="30">
      <c r="A187" s="74" t="s">
        <v>740</v>
      </c>
      <c r="B187" s="115" t="s">
        <v>16</v>
      </c>
      <c r="C187" s="89" t="s">
        <v>146</v>
      </c>
      <c r="D187" s="92" t="s">
        <v>156</v>
      </c>
      <c r="E187" s="93" t="s">
        <v>289</v>
      </c>
      <c r="F187" s="89"/>
      <c r="G187" s="148">
        <f>SUM(G190+G188)</f>
        <v>6486801.66</v>
      </c>
    </row>
    <row r="188" spans="1:7" ht="45">
      <c r="A188" s="56" t="s">
        <v>815</v>
      </c>
      <c r="B188" s="115" t="s">
        <v>16</v>
      </c>
      <c r="C188" s="89" t="s">
        <v>146</v>
      </c>
      <c r="D188" s="92" t="s">
        <v>156</v>
      </c>
      <c r="E188" s="93" t="s">
        <v>814</v>
      </c>
      <c r="F188" s="89"/>
      <c r="G188" s="148">
        <f>SUM(G189)</f>
        <v>1848650</v>
      </c>
    </row>
    <row r="189" spans="1:7" ht="15">
      <c r="A189" s="56" t="s">
        <v>147</v>
      </c>
      <c r="B189" s="115" t="s">
        <v>16</v>
      </c>
      <c r="C189" s="89" t="s">
        <v>146</v>
      </c>
      <c r="D189" s="92" t="s">
        <v>156</v>
      </c>
      <c r="E189" s="93" t="s">
        <v>814</v>
      </c>
      <c r="F189" s="89" t="s">
        <v>198</v>
      </c>
      <c r="G189" s="148">
        <v>1848650</v>
      </c>
    </row>
    <row r="190" spans="1:7" s="1" customFormat="1" ht="45">
      <c r="A190" s="98" t="s">
        <v>613</v>
      </c>
      <c r="B190" s="115" t="s">
        <v>16</v>
      </c>
      <c r="C190" s="89" t="s">
        <v>146</v>
      </c>
      <c r="D190" s="92" t="s">
        <v>156</v>
      </c>
      <c r="E190" s="93" t="s">
        <v>612</v>
      </c>
      <c r="F190" s="89"/>
      <c r="G190" s="148">
        <f>SUM(G191)</f>
        <v>4638151.66</v>
      </c>
    </row>
    <row r="191" spans="1:7" s="1" customFormat="1" ht="15">
      <c r="A191" s="56" t="s">
        <v>147</v>
      </c>
      <c r="B191" s="115" t="s">
        <v>16</v>
      </c>
      <c r="C191" s="89" t="s">
        <v>146</v>
      </c>
      <c r="D191" s="92" t="s">
        <v>156</v>
      </c>
      <c r="E191" s="93" t="s">
        <v>612</v>
      </c>
      <c r="F191" s="89" t="s">
        <v>198</v>
      </c>
      <c r="G191" s="148">
        <v>4638151.66</v>
      </c>
    </row>
    <row r="192" spans="1:7" s="1" customFormat="1" ht="30">
      <c r="A192" s="56" t="s">
        <v>798</v>
      </c>
      <c r="B192" s="115" t="s">
        <v>16</v>
      </c>
      <c r="C192" s="89" t="s">
        <v>146</v>
      </c>
      <c r="D192" s="92" t="s">
        <v>156</v>
      </c>
      <c r="E192" s="93" t="s">
        <v>694</v>
      </c>
      <c r="F192" s="89"/>
      <c r="G192" s="148">
        <f>SUM(G193)</f>
        <v>450000</v>
      </c>
    </row>
    <row r="193" spans="1:7" s="3" customFormat="1" ht="15">
      <c r="A193" s="56" t="s">
        <v>799</v>
      </c>
      <c r="B193" s="115" t="s">
        <v>16</v>
      </c>
      <c r="C193" s="89" t="s">
        <v>146</v>
      </c>
      <c r="D193" s="92" t="s">
        <v>156</v>
      </c>
      <c r="E193" s="93" t="s">
        <v>800</v>
      </c>
      <c r="F193" s="89"/>
      <c r="G193" s="148">
        <f>SUM(G194)</f>
        <v>450000</v>
      </c>
    </row>
    <row r="194" spans="1:7" s="1" customFormat="1" ht="30">
      <c r="A194" s="56" t="s">
        <v>101</v>
      </c>
      <c r="B194" s="115" t="s">
        <v>16</v>
      </c>
      <c r="C194" s="89" t="s">
        <v>146</v>
      </c>
      <c r="D194" s="92" t="s">
        <v>156</v>
      </c>
      <c r="E194" s="93" t="s">
        <v>800</v>
      </c>
      <c r="F194" s="89" t="s">
        <v>142</v>
      </c>
      <c r="G194" s="148">
        <v>450000</v>
      </c>
    </row>
    <row r="195" spans="1:7" s="1" customFormat="1" ht="28.5">
      <c r="A195" s="55" t="s">
        <v>628</v>
      </c>
      <c r="B195" s="116" t="s">
        <v>16</v>
      </c>
      <c r="C195" s="90" t="s">
        <v>146</v>
      </c>
      <c r="D195" s="97" t="s">
        <v>156</v>
      </c>
      <c r="E195" s="91" t="s">
        <v>625</v>
      </c>
      <c r="F195" s="90"/>
      <c r="G195" s="147">
        <f>SUM(G196)</f>
        <v>35986818</v>
      </c>
    </row>
    <row r="196" spans="1:7" s="1" customFormat="1" ht="45">
      <c r="A196" s="56" t="s">
        <v>629</v>
      </c>
      <c r="B196" s="116" t="s">
        <v>16</v>
      </c>
      <c r="C196" s="89" t="s">
        <v>146</v>
      </c>
      <c r="D196" s="92" t="s">
        <v>156</v>
      </c>
      <c r="E196" s="93" t="s">
        <v>626</v>
      </c>
      <c r="F196" s="89"/>
      <c r="G196" s="148">
        <f>SUM(G197)</f>
        <v>35986818</v>
      </c>
    </row>
    <row r="197" spans="1:7" s="1" customFormat="1" ht="30">
      <c r="A197" s="56" t="s">
        <v>630</v>
      </c>
      <c r="B197" s="116" t="s">
        <v>16</v>
      </c>
      <c r="C197" s="89" t="s">
        <v>146</v>
      </c>
      <c r="D197" s="92" t="s">
        <v>156</v>
      </c>
      <c r="E197" s="93" t="s">
        <v>627</v>
      </c>
      <c r="F197" s="89"/>
      <c r="G197" s="148">
        <f>SUM(G198)</f>
        <v>35986818</v>
      </c>
    </row>
    <row r="198" spans="1:7" s="1" customFormat="1" ht="15">
      <c r="A198" s="56" t="s">
        <v>807</v>
      </c>
      <c r="B198" s="115" t="s">
        <v>16</v>
      </c>
      <c r="C198" s="89" t="s">
        <v>146</v>
      </c>
      <c r="D198" s="92" t="s">
        <v>156</v>
      </c>
      <c r="E198" s="93" t="s">
        <v>700</v>
      </c>
      <c r="F198" s="89"/>
      <c r="G198" s="148">
        <f>SUM(G199)</f>
        <v>35986818</v>
      </c>
    </row>
    <row r="199" spans="1:7" s="1" customFormat="1" ht="30">
      <c r="A199" s="56" t="s">
        <v>221</v>
      </c>
      <c r="B199" s="115" t="s">
        <v>16</v>
      </c>
      <c r="C199" s="89" t="s">
        <v>146</v>
      </c>
      <c r="D199" s="92" t="s">
        <v>156</v>
      </c>
      <c r="E199" s="93" t="s">
        <v>700</v>
      </c>
      <c r="F199" s="89" t="s">
        <v>123</v>
      </c>
      <c r="G199" s="148">
        <v>35986818</v>
      </c>
    </row>
    <row r="200" spans="1:7" s="1" customFormat="1" ht="15">
      <c r="A200" s="59" t="s">
        <v>184</v>
      </c>
      <c r="B200" s="115" t="s">
        <v>16</v>
      </c>
      <c r="C200" s="90" t="s">
        <v>146</v>
      </c>
      <c r="D200" s="97" t="s">
        <v>182</v>
      </c>
      <c r="E200" s="91"/>
      <c r="F200" s="90"/>
      <c r="G200" s="147">
        <f>SUM(G201+G208+G220+G225+G234)</f>
        <v>3088240</v>
      </c>
    </row>
    <row r="201" spans="1:7" s="1" customFormat="1" ht="42.75">
      <c r="A201" s="18" t="s">
        <v>290</v>
      </c>
      <c r="B201" s="115" t="s">
        <v>16</v>
      </c>
      <c r="C201" s="90" t="s">
        <v>146</v>
      </c>
      <c r="D201" s="97" t="s">
        <v>182</v>
      </c>
      <c r="E201" s="91" t="s">
        <v>675</v>
      </c>
      <c r="F201" s="90"/>
      <c r="G201" s="147">
        <f>SUM(G202)</f>
        <v>514000</v>
      </c>
    </row>
    <row r="202" spans="1:7" s="1" customFormat="1" ht="60">
      <c r="A202" s="56" t="s">
        <v>292</v>
      </c>
      <c r="B202" s="115" t="s">
        <v>16</v>
      </c>
      <c r="C202" s="89" t="s">
        <v>146</v>
      </c>
      <c r="D202" s="92" t="s">
        <v>182</v>
      </c>
      <c r="E202" s="93" t="s">
        <v>293</v>
      </c>
      <c r="F202" s="89"/>
      <c r="G202" s="148">
        <f>SUM(G203)</f>
        <v>514000</v>
      </c>
    </row>
    <row r="203" spans="1:7" s="1" customFormat="1" ht="30">
      <c r="A203" s="56" t="s">
        <v>294</v>
      </c>
      <c r="B203" s="115" t="s">
        <v>16</v>
      </c>
      <c r="C203" s="89" t="s">
        <v>146</v>
      </c>
      <c r="D203" s="92" t="s">
        <v>182</v>
      </c>
      <c r="E203" s="93" t="s">
        <v>295</v>
      </c>
      <c r="F203" s="89"/>
      <c r="G203" s="148">
        <f>SUM(G204+G206)</f>
        <v>514000</v>
      </c>
    </row>
    <row r="204" spans="1:7" ht="15">
      <c r="A204" s="58" t="s">
        <v>296</v>
      </c>
      <c r="B204" s="115" t="s">
        <v>16</v>
      </c>
      <c r="C204" s="89" t="s">
        <v>146</v>
      </c>
      <c r="D204" s="92" t="s">
        <v>182</v>
      </c>
      <c r="E204" s="93" t="s">
        <v>297</v>
      </c>
      <c r="F204" s="89"/>
      <c r="G204" s="148">
        <f>SUM(G205)</f>
        <v>206000</v>
      </c>
    </row>
    <row r="205" spans="1:7" ht="30">
      <c r="A205" s="56" t="s">
        <v>101</v>
      </c>
      <c r="B205" s="115" t="s">
        <v>16</v>
      </c>
      <c r="C205" s="89" t="s">
        <v>146</v>
      </c>
      <c r="D205" s="92" t="s">
        <v>182</v>
      </c>
      <c r="E205" s="93" t="s">
        <v>298</v>
      </c>
      <c r="F205" s="89" t="s">
        <v>142</v>
      </c>
      <c r="G205" s="148">
        <v>206000</v>
      </c>
    </row>
    <row r="206" spans="1:7" ht="15">
      <c r="A206" s="56" t="s">
        <v>299</v>
      </c>
      <c r="B206" s="115" t="s">
        <v>16</v>
      </c>
      <c r="C206" s="89" t="s">
        <v>146</v>
      </c>
      <c r="D206" s="92" t="s">
        <v>182</v>
      </c>
      <c r="E206" s="93" t="s">
        <v>300</v>
      </c>
      <c r="F206" s="89"/>
      <c r="G206" s="148">
        <f>SUM(G207)</f>
        <v>308000</v>
      </c>
    </row>
    <row r="207" spans="1:7" ht="30">
      <c r="A207" s="56" t="s">
        <v>101</v>
      </c>
      <c r="B207" s="115" t="s">
        <v>16</v>
      </c>
      <c r="C207" s="89" t="s">
        <v>146</v>
      </c>
      <c r="D207" s="92" t="s">
        <v>182</v>
      </c>
      <c r="E207" s="93" t="s">
        <v>300</v>
      </c>
      <c r="F207" s="89" t="s">
        <v>142</v>
      </c>
      <c r="G207" s="148">
        <v>308000</v>
      </c>
    </row>
    <row r="208" spans="1:7" ht="65.25" customHeight="1">
      <c r="A208" s="55" t="s">
        <v>28</v>
      </c>
      <c r="B208" s="115" t="s">
        <v>16</v>
      </c>
      <c r="C208" s="90" t="s">
        <v>146</v>
      </c>
      <c r="D208" s="97" t="s">
        <v>182</v>
      </c>
      <c r="E208" s="91" t="s">
        <v>23</v>
      </c>
      <c r="F208" s="90"/>
      <c r="G208" s="147">
        <f>SUM(G209)</f>
        <v>2305640</v>
      </c>
    </row>
    <row r="209" spans="1:7" ht="75">
      <c r="A209" s="56" t="s">
        <v>56</v>
      </c>
      <c r="B209" s="115" t="s">
        <v>16</v>
      </c>
      <c r="C209" s="89" t="s">
        <v>146</v>
      </c>
      <c r="D209" s="92" t="s">
        <v>182</v>
      </c>
      <c r="E209" s="93" t="s">
        <v>57</v>
      </c>
      <c r="F209" s="89"/>
      <c r="G209" s="148">
        <f>SUM(G210)</f>
        <v>2305640</v>
      </c>
    </row>
    <row r="210" spans="1:7" ht="30">
      <c r="A210" s="56" t="s">
        <v>681</v>
      </c>
      <c r="B210" s="115" t="s">
        <v>16</v>
      </c>
      <c r="C210" s="89" t="s">
        <v>146</v>
      </c>
      <c r="D210" s="92" t="s">
        <v>182</v>
      </c>
      <c r="E210" s="93" t="s">
        <v>676</v>
      </c>
      <c r="F210" s="89"/>
      <c r="G210" s="148">
        <f>SUM(G213+G217+G215+G211)</f>
        <v>2305640</v>
      </c>
    </row>
    <row r="211" spans="1:7" ht="45">
      <c r="A211" s="56" t="s">
        <v>846</v>
      </c>
      <c r="B211" s="115" t="s">
        <v>16</v>
      </c>
      <c r="C211" s="89" t="s">
        <v>146</v>
      </c>
      <c r="D211" s="92" t="s">
        <v>182</v>
      </c>
      <c r="E211" s="93" t="s">
        <v>843</v>
      </c>
      <c r="F211" s="89"/>
      <c r="G211" s="148">
        <f>SUM(G212)</f>
        <v>1494948</v>
      </c>
    </row>
    <row r="212" spans="1:7" ht="15">
      <c r="A212" s="56" t="s">
        <v>147</v>
      </c>
      <c r="B212" s="115" t="s">
        <v>16</v>
      </c>
      <c r="C212" s="89" t="s">
        <v>146</v>
      </c>
      <c r="D212" s="92" t="s">
        <v>182</v>
      </c>
      <c r="E212" s="93" t="s">
        <v>843</v>
      </c>
      <c r="F212" s="89" t="s">
        <v>198</v>
      </c>
      <c r="G212" s="148">
        <v>1494948</v>
      </c>
    </row>
    <row r="213" spans="1:7" ht="75">
      <c r="A213" s="56" t="s">
        <v>839</v>
      </c>
      <c r="B213" s="115" t="s">
        <v>16</v>
      </c>
      <c r="C213" s="89" t="s">
        <v>146</v>
      </c>
      <c r="D213" s="92" t="s">
        <v>182</v>
      </c>
      <c r="E213" s="93" t="s">
        <v>677</v>
      </c>
      <c r="F213" s="89"/>
      <c r="G213" s="148">
        <f>SUM(G214)</f>
        <v>640692</v>
      </c>
    </row>
    <row r="214" spans="1:7" s="1" customFormat="1" ht="15">
      <c r="A214" s="56" t="s">
        <v>147</v>
      </c>
      <c r="B214" s="115" t="s">
        <v>16</v>
      </c>
      <c r="C214" s="89" t="s">
        <v>146</v>
      </c>
      <c r="D214" s="92" t="s">
        <v>182</v>
      </c>
      <c r="E214" s="93" t="s">
        <v>677</v>
      </c>
      <c r="F214" s="89" t="s">
        <v>198</v>
      </c>
      <c r="G214" s="148">
        <v>640692</v>
      </c>
    </row>
    <row r="215" spans="1:7" ht="45">
      <c r="A215" s="56" t="s">
        <v>812</v>
      </c>
      <c r="B215" s="115" t="s">
        <v>16</v>
      </c>
      <c r="C215" s="89" t="s">
        <v>146</v>
      </c>
      <c r="D215" s="92" t="s">
        <v>182</v>
      </c>
      <c r="E215" s="93" t="s">
        <v>811</v>
      </c>
      <c r="F215" s="89"/>
      <c r="G215" s="148">
        <f>SUM(G216)</f>
        <v>70000</v>
      </c>
    </row>
    <row r="216" spans="1:7" ht="15">
      <c r="A216" s="56" t="s">
        <v>147</v>
      </c>
      <c r="B216" s="115" t="s">
        <v>16</v>
      </c>
      <c r="C216" s="89" t="s">
        <v>146</v>
      </c>
      <c r="D216" s="92" t="s">
        <v>182</v>
      </c>
      <c r="E216" s="93" t="s">
        <v>811</v>
      </c>
      <c r="F216" s="89" t="s">
        <v>198</v>
      </c>
      <c r="G216" s="148">
        <v>70000</v>
      </c>
    </row>
    <row r="217" spans="1:7" ht="30">
      <c r="A217" s="56" t="s">
        <v>808</v>
      </c>
      <c r="B217" s="115" t="s">
        <v>16</v>
      </c>
      <c r="C217" s="89" t="s">
        <v>146</v>
      </c>
      <c r="D217" s="92" t="s">
        <v>182</v>
      </c>
      <c r="E217" s="93" t="s">
        <v>809</v>
      </c>
      <c r="F217" s="89"/>
      <c r="G217" s="148">
        <f>SUM(G218)</f>
        <v>100000</v>
      </c>
    </row>
    <row r="218" spans="1:7" ht="30">
      <c r="A218" s="56" t="s">
        <v>838</v>
      </c>
      <c r="B218" s="115" t="s">
        <v>16</v>
      </c>
      <c r="C218" s="89" t="s">
        <v>146</v>
      </c>
      <c r="D218" s="92" t="s">
        <v>182</v>
      </c>
      <c r="E218" s="93" t="s">
        <v>810</v>
      </c>
      <c r="F218" s="89"/>
      <c r="G218" s="148">
        <f>SUM(G219)</f>
        <v>100000</v>
      </c>
    </row>
    <row r="219" spans="1:7" ht="30">
      <c r="A219" s="56" t="s">
        <v>101</v>
      </c>
      <c r="B219" s="116" t="s">
        <v>16</v>
      </c>
      <c r="C219" s="89" t="s">
        <v>146</v>
      </c>
      <c r="D219" s="92" t="s">
        <v>182</v>
      </c>
      <c r="E219" s="93" t="s">
        <v>810</v>
      </c>
      <c r="F219" s="89" t="s">
        <v>142</v>
      </c>
      <c r="G219" s="148">
        <v>100000</v>
      </c>
    </row>
    <row r="220" spans="1:7" ht="42.75">
      <c r="A220" s="18" t="s">
        <v>285</v>
      </c>
      <c r="B220" s="116" t="s">
        <v>16</v>
      </c>
      <c r="C220" s="90" t="s">
        <v>146</v>
      </c>
      <c r="D220" s="97" t="s">
        <v>182</v>
      </c>
      <c r="E220" s="91" t="s">
        <v>286</v>
      </c>
      <c r="F220" s="90"/>
      <c r="G220" s="147">
        <f>SUM(G221)</f>
        <v>100000</v>
      </c>
    </row>
    <row r="221" spans="1:7" s="3" customFormat="1" ht="60">
      <c r="A221" s="58" t="s">
        <v>301</v>
      </c>
      <c r="B221" s="115" t="s">
        <v>16</v>
      </c>
      <c r="C221" s="89" t="s">
        <v>146</v>
      </c>
      <c r="D221" s="92" t="s">
        <v>182</v>
      </c>
      <c r="E221" s="93" t="s">
        <v>302</v>
      </c>
      <c r="F221" s="89"/>
      <c r="G221" s="148">
        <f>SUM(G223)</f>
        <v>100000</v>
      </c>
    </row>
    <row r="222" spans="1:7" s="1" customFormat="1" ht="30">
      <c r="A222" s="58" t="s">
        <v>303</v>
      </c>
      <c r="B222" s="115" t="s">
        <v>16</v>
      </c>
      <c r="C222" s="89" t="s">
        <v>146</v>
      </c>
      <c r="D222" s="92" t="s">
        <v>182</v>
      </c>
      <c r="E222" s="93" t="s">
        <v>304</v>
      </c>
      <c r="F222" s="89"/>
      <c r="G222" s="148">
        <f>SUM(G223)</f>
        <v>100000</v>
      </c>
    </row>
    <row r="223" spans="1:7" s="1" customFormat="1" ht="30">
      <c r="A223" s="15" t="s">
        <v>183</v>
      </c>
      <c r="B223" s="115" t="s">
        <v>16</v>
      </c>
      <c r="C223" s="89" t="s">
        <v>146</v>
      </c>
      <c r="D223" s="92" t="s">
        <v>182</v>
      </c>
      <c r="E223" s="93" t="s">
        <v>305</v>
      </c>
      <c r="F223" s="89"/>
      <c r="G223" s="148">
        <f>SUM(G224)</f>
        <v>100000</v>
      </c>
    </row>
    <row r="224" spans="1:7" s="1" customFormat="1" ht="30">
      <c r="A224" s="56" t="s">
        <v>101</v>
      </c>
      <c r="B224" s="115" t="s">
        <v>16</v>
      </c>
      <c r="C224" s="89" t="s">
        <v>146</v>
      </c>
      <c r="D224" s="92" t="s">
        <v>182</v>
      </c>
      <c r="E224" s="93" t="s">
        <v>305</v>
      </c>
      <c r="F224" s="89" t="s">
        <v>142</v>
      </c>
      <c r="G224" s="148">
        <v>100000</v>
      </c>
    </row>
    <row r="225" spans="1:7" s="1" customFormat="1" ht="28.5">
      <c r="A225" s="55" t="s">
        <v>322</v>
      </c>
      <c r="B225" s="115" t="s">
        <v>16</v>
      </c>
      <c r="C225" s="90" t="s">
        <v>146</v>
      </c>
      <c r="D225" s="97" t="s">
        <v>182</v>
      </c>
      <c r="E225" s="91" t="s">
        <v>306</v>
      </c>
      <c r="F225" s="90"/>
      <c r="G225" s="147">
        <f>SUM(G226+G230)</f>
        <v>40000</v>
      </c>
    </row>
    <row r="226" spans="1:7" s="1" customFormat="1" ht="45">
      <c r="A226" s="56" t="s">
        <v>307</v>
      </c>
      <c r="B226" s="115" t="s">
        <v>16</v>
      </c>
      <c r="C226" s="89" t="s">
        <v>146</v>
      </c>
      <c r="D226" s="92" t="s">
        <v>182</v>
      </c>
      <c r="E226" s="93" t="s">
        <v>308</v>
      </c>
      <c r="F226" s="89"/>
      <c r="G226" s="148">
        <f>SUM(G227)</f>
        <v>20000</v>
      </c>
    </row>
    <row r="227" spans="1:7" ht="30">
      <c r="A227" s="56" t="s">
        <v>309</v>
      </c>
      <c r="B227" s="115" t="s">
        <v>16</v>
      </c>
      <c r="C227" s="89" t="s">
        <v>146</v>
      </c>
      <c r="D227" s="92" t="s">
        <v>182</v>
      </c>
      <c r="E227" s="93" t="s">
        <v>310</v>
      </c>
      <c r="F227" s="89"/>
      <c r="G227" s="148">
        <f>SUM(G228)</f>
        <v>20000</v>
      </c>
    </row>
    <row r="228" spans="1:7" ht="30">
      <c r="A228" s="15" t="s">
        <v>22</v>
      </c>
      <c r="B228" s="115" t="s">
        <v>16</v>
      </c>
      <c r="C228" s="89" t="s">
        <v>146</v>
      </c>
      <c r="D228" s="92" t="s">
        <v>182</v>
      </c>
      <c r="E228" s="93" t="s">
        <v>31</v>
      </c>
      <c r="F228" s="89"/>
      <c r="G228" s="148">
        <f>SUM(G229)</f>
        <v>20000</v>
      </c>
    </row>
    <row r="229" spans="1:7" ht="30">
      <c r="A229" s="56" t="s">
        <v>101</v>
      </c>
      <c r="B229" s="115" t="s">
        <v>16</v>
      </c>
      <c r="C229" s="89" t="s">
        <v>146</v>
      </c>
      <c r="D229" s="92" t="s">
        <v>182</v>
      </c>
      <c r="E229" s="93" t="s">
        <v>32</v>
      </c>
      <c r="F229" s="89" t="s">
        <v>142</v>
      </c>
      <c r="G229" s="148">
        <v>20000</v>
      </c>
    </row>
    <row r="230" spans="1:7" ht="45">
      <c r="A230" s="56" t="s">
        <v>311</v>
      </c>
      <c r="B230" s="115" t="s">
        <v>16</v>
      </c>
      <c r="C230" s="89" t="s">
        <v>146</v>
      </c>
      <c r="D230" s="92" t="s">
        <v>182</v>
      </c>
      <c r="E230" s="93" t="s">
        <v>312</v>
      </c>
      <c r="F230" s="89"/>
      <c r="G230" s="148">
        <f>SUM(G232)</f>
        <v>20000</v>
      </c>
    </row>
    <row r="231" spans="1:7" ht="31.5" customHeight="1">
      <c r="A231" s="56" t="s">
        <v>313</v>
      </c>
      <c r="B231" s="115" t="s">
        <v>16</v>
      </c>
      <c r="C231" s="89" t="s">
        <v>146</v>
      </c>
      <c r="D231" s="92" t="s">
        <v>182</v>
      </c>
      <c r="E231" s="93" t="s">
        <v>314</v>
      </c>
      <c r="F231" s="89"/>
      <c r="G231" s="148">
        <f>SUM(G232)</f>
        <v>20000</v>
      </c>
    </row>
    <row r="232" spans="1:7" ht="30">
      <c r="A232" s="15" t="s">
        <v>185</v>
      </c>
      <c r="B232" s="115" t="s">
        <v>16</v>
      </c>
      <c r="C232" s="89" t="s">
        <v>146</v>
      </c>
      <c r="D232" s="92" t="s">
        <v>182</v>
      </c>
      <c r="E232" s="93" t="s">
        <v>315</v>
      </c>
      <c r="F232" s="89"/>
      <c r="G232" s="148">
        <f>SUM(G233)</f>
        <v>20000</v>
      </c>
    </row>
    <row r="233" spans="1:7" ht="30">
      <c r="A233" s="56" t="s">
        <v>101</v>
      </c>
      <c r="B233" s="116" t="s">
        <v>16</v>
      </c>
      <c r="C233" s="89" t="s">
        <v>146</v>
      </c>
      <c r="D233" s="92" t="s">
        <v>182</v>
      </c>
      <c r="E233" s="93" t="s">
        <v>316</v>
      </c>
      <c r="F233" s="89" t="s">
        <v>142</v>
      </c>
      <c r="G233" s="148">
        <v>20000</v>
      </c>
    </row>
    <row r="234" spans="1:7" ht="15">
      <c r="A234" s="60" t="s">
        <v>172</v>
      </c>
      <c r="B234" s="115" t="s">
        <v>16</v>
      </c>
      <c r="C234" s="90" t="s">
        <v>146</v>
      </c>
      <c r="D234" s="97" t="s">
        <v>182</v>
      </c>
      <c r="E234" s="91" t="s">
        <v>251</v>
      </c>
      <c r="F234" s="89"/>
      <c r="G234" s="147">
        <f>SUM(G235)</f>
        <v>128600</v>
      </c>
    </row>
    <row r="235" spans="1:7" s="3" customFormat="1" ht="15">
      <c r="A235" s="99" t="s">
        <v>173</v>
      </c>
      <c r="B235" s="115" t="s">
        <v>16</v>
      </c>
      <c r="C235" s="89" t="s">
        <v>146</v>
      </c>
      <c r="D235" s="92" t="s">
        <v>182</v>
      </c>
      <c r="E235" s="93" t="s">
        <v>276</v>
      </c>
      <c r="F235" s="89"/>
      <c r="G235" s="148">
        <f>SUM(G236)</f>
        <v>128600</v>
      </c>
    </row>
    <row r="236" spans="1:7" s="1" customFormat="1" ht="30">
      <c r="A236" s="98" t="s">
        <v>80</v>
      </c>
      <c r="B236" s="115" t="s">
        <v>16</v>
      </c>
      <c r="C236" s="89" t="s">
        <v>146</v>
      </c>
      <c r="D236" s="92" t="s">
        <v>182</v>
      </c>
      <c r="E236" s="93" t="s">
        <v>571</v>
      </c>
      <c r="F236" s="89"/>
      <c r="G236" s="148">
        <f>SUM(G237)</f>
        <v>128600</v>
      </c>
    </row>
    <row r="237" spans="1:7" s="1" customFormat="1" ht="15">
      <c r="A237" s="56" t="s">
        <v>147</v>
      </c>
      <c r="B237" s="115" t="s">
        <v>16</v>
      </c>
      <c r="C237" s="89" t="s">
        <v>146</v>
      </c>
      <c r="D237" s="92" t="s">
        <v>182</v>
      </c>
      <c r="E237" s="93" t="s">
        <v>571</v>
      </c>
      <c r="F237" s="89" t="s">
        <v>198</v>
      </c>
      <c r="G237" s="148">
        <v>128600</v>
      </c>
    </row>
    <row r="238" spans="1:7" s="1" customFormat="1" ht="15">
      <c r="A238" s="55" t="s">
        <v>217</v>
      </c>
      <c r="B238" s="115" t="s">
        <v>16</v>
      </c>
      <c r="C238" s="90" t="s">
        <v>218</v>
      </c>
      <c r="D238" s="97"/>
      <c r="E238" s="91"/>
      <c r="F238" s="90"/>
      <c r="G238" s="147">
        <f>SUM(G239+G259+G253)</f>
        <v>34608035.870000005</v>
      </c>
    </row>
    <row r="239" spans="1:7" s="1" customFormat="1" ht="15">
      <c r="A239" s="55" t="s">
        <v>219</v>
      </c>
      <c r="B239" s="115" t="s">
        <v>16</v>
      </c>
      <c r="C239" s="90" t="s">
        <v>218</v>
      </c>
      <c r="D239" s="97" t="s">
        <v>138</v>
      </c>
      <c r="E239" s="91"/>
      <c r="F239" s="90"/>
      <c r="G239" s="147">
        <f>SUM(G240)</f>
        <v>33824435.870000005</v>
      </c>
    </row>
    <row r="240" spans="1:7" s="1" customFormat="1" ht="42.75">
      <c r="A240" s="55" t="s">
        <v>682</v>
      </c>
      <c r="B240" s="115" t="s">
        <v>16</v>
      </c>
      <c r="C240" s="90" t="s">
        <v>218</v>
      </c>
      <c r="D240" s="97" t="s">
        <v>138</v>
      </c>
      <c r="E240" s="91" t="s">
        <v>23</v>
      </c>
      <c r="F240" s="90"/>
      <c r="G240" s="147">
        <f>SUM(G241)</f>
        <v>33824435.870000005</v>
      </c>
    </row>
    <row r="241" spans="1:7" s="1" customFormat="1" ht="60">
      <c r="A241" s="56" t="s">
        <v>24</v>
      </c>
      <c r="B241" s="115" t="s">
        <v>16</v>
      </c>
      <c r="C241" s="89" t="s">
        <v>218</v>
      </c>
      <c r="D241" s="92" t="s">
        <v>138</v>
      </c>
      <c r="E241" s="93" t="s">
        <v>25</v>
      </c>
      <c r="F241" s="89"/>
      <c r="G241" s="148">
        <f>SUM(G250+G242)</f>
        <v>33824435.870000005</v>
      </c>
    </row>
    <row r="242" spans="1:7" s="1" customFormat="1" ht="30">
      <c r="A242" s="56" t="s">
        <v>27</v>
      </c>
      <c r="B242" s="115" t="s">
        <v>16</v>
      </c>
      <c r="C242" s="89" t="s">
        <v>218</v>
      </c>
      <c r="D242" s="92" t="s">
        <v>138</v>
      </c>
      <c r="E242" s="93" t="s">
        <v>26</v>
      </c>
      <c r="F242" s="89"/>
      <c r="G242" s="148">
        <f>SUM(G245+G247+G243)</f>
        <v>30145822.35</v>
      </c>
    </row>
    <row r="243" spans="1:7" s="1" customFormat="1" ht="30">
      <c r="A243" s="56" t="s">
        <v>885</v>
      </c>
      <c r="B243" s="115" t="s">
        <v>16</v>
      </c>
      <c r="C243" s="89" t="s">
        <v>218</v>
      </c>
      <c r="D243" s="92" t="s">
        <v>138</v>
      </c>
      <c r="E243" s="93" t="s">
        <v>884</v>
      </c>
      <c r="F243" s="89"/>
      <c r="G243" s="148">
        <f>SUM(G244)</f>
        <v>23532280</v>
      </c>
    </row>
    <row r="244" spans="1:7" s="1" customFormat="1" ht="30">
      <c r="A244" s="56" t="s">
        <v>221</v>
      </c>
      <c r="B244" s="115" t="s">
        <v>16</v>
      </c>
      <c r="C244" s="89" t="s">
        <v>218</v>
      </c>
      <c r="D244" s="92" t="s">
        <v>138</v>
      </c>
      <c r="E244" s="93" t="s">
        <v>884</v>
      </c>
      <c r="F244" s="89" t="s">
        <v>123</v>
      </c>
      <c r="G244" s="148">
        <v>23532280</v>
      </c>
    </row>
    <row r="245" spans="1:7" ht="30">
      <c r="A245" s="56" t="s">
        <v>93</v>
      </c>
      <c r="B245" s="115" t="s">
        <v>16</v>
      </c>
      <c r="C245" s="89" t="s">
        <v>218</v>
      </c>
      <c r="D245" s="92" t="s">
        <v>138</v>
      </c>
      <c r="E245" s="93" t="s">
        <v>94</v>
      </c>
      <c r="F245" s="89"/>
      <c r="G245" s="148">
        <f>SUM(G246)</f>
        <v>2993542.35</v>
      </c>
    </row>
    <row r="246" spans="1:7" ht="30">
      <c r="A246" s="56" t="s">
        <v>221</v>
      </c>
      <c r="B246" s="115" t="s">
        <v>16</v>
      </c>
      <c r="C246" s="89" t="s">
        <v>218</v>
      </c>
      <c r="D246" s="92" t="s">
        <v>138</v>
      </c>
      <c r="E246" s="93" t="s">
        <v>94</v>
      </c>
      <c r="F246" s="89" t="s">
        <v>123</v>
      </c>
      <c r="G246" s="151">
        <v>2993542.35</v>
      </c>
    </row>
    <row r="247" spans="1:7" ht="30">
      <c r="A247" s="56" t="s">
        <v>632</v>
      </c>
      <c r="B247" s="115" t="s">
        <v>16</v>
      </c>
      <c r="C247" s="89" t="s">
        <v>218</v>
      </c>
      <c r="D247" s="92" t="s">
        <v>138</v>
      </c>
      <c r="E247" s="93" t="s">
        <v>631</v>
      </c>
      <c r="F247" s="89"/>
      <c r="G247" s="148">
        <f>SUM(G248+G249)</f>
        <v>3620000</v>
      </c>
    </row>
    <row r="248" spans="1:7" ht="30">
      <c r="A248" s="56" t="s">
        <v>101</v>
      </c>
      <c r="B248" s="115" t="s">
        <v>16</v>
      </c>
      <c r="C248" s="89" t="s">
        <v>218</v>
      </c>
      <c r="D248" s="92" t="s">
        <v>138</v>
      </c>
      <c r="E248" s="93" t="s">
        <v>631</v>
      </c>
      <c r="F248" s="89" t="s">
        <v>142</v>
      </c>
      <c r="G248" s="148">
        <v>1500000</v>
      </c>
    </row>
    <row r="249" spans="1:7" ht="30">
      <c r="A249" s="56" t="s">
        <v>221</v>
      </c>
      <c r="B249" s="115" t="s">
        <v>16</v>
      </c>
      <c r="C249" s="89" t="s">
        <v>218</v>
      </c>
      <c r="D249" s="92" t="s">
        <v>138</v>
      </c>
      <c r="E249" s="93" t="s">
        <v>631</v>
      </c>
      <c r="F249" s="89" t="s">
        <v>123</v>
      </c>
      <c r="G249" s="148">
        <v>2120000</v>
      </c>
    </row>
    <row r="250" spans="1:7" ht="90">
      <c r="A250" s="56" t="s">
        <v>50</v>
      </c>
      <c r="B250" s="115" t="s">
        <v>16</v>
      </c>
      <c r="C250" s="89" t="s">
        <v>218</v>
      </c>
      <c r="D250" s="92" t="s">
        <v>138</v>
      </c>
      <c r="E250" s="93" t="s">
        <v>45</v>
      </c>
      <c r="F250" s="89"/>
      <c r="G250" s="148">
        <f>SUM(G251)</f>
        <v>3678613.52</v>
      </c>
    </row>
    <row r="251" spans="1:7" ht="30">
      <c r="A251" s="56" t="s">
        <v>47</v>
      </c>
      <c r="B251" s="115" t="s">
        <v>16</v>
      </c>
      <c r="C251" s="89" t="s">
        <v>218</v>
      </c>
      <c r="D251" s="92" t="s">
        <v>138</v>
      </c>
      <c r="E251" s="93" t="s">
        <v>46</v>
      </c>
      <c r="F251" s="89"/>
      <c r="G251" s="148">
        <f>SUM(G252)</f>
        <v>3678613.52</v>
      </c>
    </row>
    <row r="252" spans="1:7" ht="15">
      <c r="A252" s="56" t="s">
        <v>147</v>
      </c>
      <c r="B252" s="115" t="s">
        <v>16</v>
      </c>
      <c r="C252" s="89" t="s">
        <v>218</v>
      </c>
      <c r="D252" s="92" t="s">
        <v>138</v>
      </c>
      <c r="E252" s="93" t="s">
        <v>46</v>
      </c>
      <c r="F252" s="89" t="s">
        <v>198</v>
      </c>
      <c r="G252" s="148">
        <v>3678613.52</v>
      </c>
    </row>
    <row r="253" spans="1:7" ht="15">
      <c r="A253" s="55" t="s">
        <v>771</v>
      </c>
      <c r="B253" s="115" t="s">
        <v>16</v>
      </c>
      <c r="C253" s="90" t="s">
        <v>218</v>
      </c>
      <c r="D253" s="97" t="s">
        <v>141</v>
      </c>
      <c r="E253" s="91"/>
      <c r="F253" s="90"/>
      <c r="G253" s="147">
        <f>SUM(G254)</f>
        <v>200000</v>
      </c>
    </row>
    <row r="254" spans="1:7" ht="51" customHeight="1">
      <c r="A254" s="56" t="s">
        <v>42</v>
      </c>
      <c r="B254" s="115" t="s">
        <v>16</v>
      </c>
      <c r="C254" s="89" t="s">
        <v>218</v>
      </c>
      <c r="D254" s="92" t="s">
        <v>141</v>
      </c>
      <c r="E254" s="93" t="s">
        <v>41</v>
      </c>
      <c r="F254" s="89"/>
      <c r="G254" s="148">
        <f>SUM(G255)</f>
        <v>200000</v>
      </c>
    </row>
    <row r="255" spans="1:7" s="3" customFormat="1" ht="45">
      <c r="A255" s="56" t="s">
        <v>769</v>
      </c>
      <c r="B255" s="115" t="s">
        <v>16</v>
      </c>
      <c r="C255" s="89" t="s">
        <v>218</v>
      </c>
      <c r="D255" s="92" t="s">
        <v>141</v>
      </c>
      <c r="E255" s="93" t="s">
        <v>766</v>
      </c>
      <c r="F255" s="89"/>
      <c r="G255" s="148">
        <f>SUM(G256)</f>
        <v>200000</v>
      </c>
    </row>
    <row r="256" spans="1:7" s="3" customFormat="1" ht="30">
      <c r="A256" s="56" t="s">
        <v>786</v>
      </c>
      <c r="B256" s="115" t="s">
        <v>16</v>
      </c>
      <c r="C256" s="89" t="s">
        <v>218</v>
      </c>
      <c r="D256" s="92" t="s">
        <v>141</v>
      </c>
      <c r="E256" s="93" t="s">
        <v>767</v>
      </c>
      <c r="F256" s="89"/>
      <c r="G256" s="148">
        <f>SUM(G257)</f>
        <v>200000</v>
      </c>
    </row>
    <row r="257" spans="1:7" s="3" customFormat="1" ht="15">
      <c r="A257" s="56" t="s">
        <v>770</v>
      </c>
      <c r="B257" s="115" t="s">
        <v>16</v>
      </c>
      <c r="C257" s="89" t="s">
        <v>218</v>
      </c>
      <c r="D257" s="92" t="s">
        <v>141</v>
      </c>
      <c r="E257" s="93" t="s">
        <v>768</v>
      </c>
      <c r="F257" s="89"/>
      <c r="G257" s="148">
        <f>SUM(G258)</f>
        <v>200000</v>
      </c>
    </row>
    <row r="258" spans="1:7" s="3" customFormat="1" ht="30">
      <c r="A258" s="56" t="s">
        <v>101</v>
      </c>
      <c r="B258" s="115" t="s">
        <v>16</v>
      </c>
      <c r="C258" s="89" t="s">
        <v>218</v>
      </c>
      <c r="D258" s="92" t="s">
        <v>141</v>
      </c>
      <c r="E258" s="93" t="s">
        <v>768</v>
      </c>
      <c r="F258" s="89" t="s">
        <v>142</v>
      </c>
      <c r="G258" s="148">
        <v>200000</v>
      </c>
    </row>
    <row r="259" spans="1:7" s="3" customFormat="1" ht="15">
      <c r="A259" s="55" t="s">
        <v>48</v>
      </c>
      <c r="B259" s="115" t="s">
        <v>16</v>
      </c>
      <c r="C259" s="90" t="s">
        <v>218</v>
      </c>
      <c r="D259" s="97" t="s">
        <v>218</v>
      </c>
      <c r="E259" s="93"/>
      <c r="F259" s="89"/>
      <c r="G259" s="147">
        <f>SUM(G260)</f>
        <v>583600</v>
      </c>
    </row>
    <row r="260" spans="1:7" s="3" customFormat="1" ht="65.25" customHeight="1">
      <c r="A260" s="56" t="s">
        <v>28</v>
      </c>
      <c r="B260" s="115" t="s">
        <v>16</v>
      </c>
      <c r="C260" s="89" t="s">
        <v>218</v>
      </c>
      <c r="D260" s="92" t="s">
        <v>218</v>
      </c>
      <c r="E260" s="93" t="s">
        <v>23</v>
      </c>
      <c r="F260" s="89"/>
      <c r="G260" s="148">
        <f>SUM(G261+G265)</f>
        <v>583600</v>
      </c>
    </row>
    <row r="261" spans="1:7" s="3" customFormat="1" ht="75">
      <c r="A261" s="56" t="s">
        <v>30</v>
      </c>
      <c r="B261" s="115" t="s">
        <v>16</v>
      </c>
      <c r="C261" s="89" t="s">
        <v>218</v>
      </c>
      <c r="D261" s="92" t="s">
        <v>218</v>
      </c>
      <c r="E261" s="93" t="s">
        <v>29</v>
      </c>
      <c r="F261" s="89"/>
      <c r="G261" s="148">
        <f>SUM(G262)</f>
        <v>128600</v>
      </c>
    </row>
    <row r="262" spans="1:7" s="3" customFormat="1" ht="135">
      <c r="A262" s="56" t="s">
        <v>43</v>
      </c>
      <c r="B262" s="115" t="s">
        <v>16</v>
      </c>
      <c r="C262" s="89" t="s">
        <v>218</v>
      </c>
      <c r="D262" s="92" t="s">
        <v>218</v>
      </c>
      <c r="E262" s="93" t="s">
        <v>44</v>
      </c>
      <c r="F262" s="89"/>
      <c r="G262" s="148">
        <f>SUM(G263)</f>
        <v>128600</v>
      </c>
    </row>
    <row r="263" spans="1:7" ht="30">
      <c r="A263" s="56" t="s">
        <v>80</v>
      </c>
      <c r="B263" s="115" t="s">
        <v>16</v>
      </c>
      <c r="C263" s="89" t="s">
        <v>218</v>
      </c>
      <c r="D263" s="92" t="s">
        <v>218</v>
      </c>
      <c r="E263" s="93" t="s">
        <v>51</v>
      </c>
      <c r="F263" s="89"/>
      <c r="G263" s="148">
        <f>SUM(G264)</f>
        <v>128600</v>
      </c>
    </row>
    <row r="264" spans="1:7" ht="15">
      <c r="A264" s="56" t="s">
        <v>147</v>
      </c>
      <c r="B264" s="115" t="s">
        <v>16</v>
      </c>
      <c r="C264" s="89" t="s">
        <v>218</v>
      </c>
      <c r="D264" s="92" t="s">
        <v>218</v>
      </c>
      <c r="E264" s="93" t="s">
        <v>51</v>
      </c>
      <c r="F264" s="89" t="s">
        <v>198</v>
      </c>
      <c r="G264" s="148">
        <v>128600</v>
      </c>
    </row>
    <row r="265" spans="1:7" ht="60">
      <c r="A265" s="56" t="s">
        <v>24</v>
      </c>
      <c r="B265" s="115" t="s">
        <v>16</v>
      </c>
      <c r="C265" s="89" t="s">
        <v>218</v>
      </c>
      <c r="D265" s="92" t="s">
        <v>218</v>
      </c>
      <c r="E265" s="93" t="s">
        <v>25</v>
      </c>
      <c r="F265" s="89"/>
      <c r="G265" s="148">
        <f>SUM(G266)</f>
        <v>455000</v>
      </c>
    </row>
    <row r="266" spans="1:7" ht="90">
      <c r="A266" s="56" t="s">
        <v>50</v>
      </c>
      <c r="B266" s="115" t="s">
        <v>16</v>
      </c>
      <c r="C266" s="89" t="s">
        <v>218</v>
      </c>
      <c r="D266" s="92" t="s">
        <v>218</v>
      </c>
      <c r="E266" s="93" t="s">
        <v>45</v>
      </c>
      <c r="F266" s="89"/>
      <c r="G266" s="148">
        <f>SUM(G267)</f>
        <v>455000</v>
      </c>
    </row>
    <row r="267" spans="1:7" ht="30">
      <c r="A267" s="56" t="s">
        <v>80</v>
      </c>
      <c r="B267" s="115" t="s">
        <v>16</v>
      </c>
      <c r="C267" s="89" t="s">
        <v>218</v>
      </c>
      <c r="D267" s="92" t="s">
        <v>218</v>
      </c>
      <c r="E267" s="93" t="s">
        <v>52</v>
      </c>
      <c r="F267" s="89"/>
      <c r="G267" s="148">
        <f>SUM(G268)</f>
        <v>455000</v>
      </c>
    </row>
    <row r="268" spans="1:7" ht="15">
      <c r="A268" s="56" t="s">
        <v>147</v>
      </c>
      <c r="B268" s="115" t="s">
        <v>16</v>
      </c>
      <c r="C268" s="89" t="s">
        <v>218</v>
      </c>
      <c r="D268" s="92" t="s">
        <v>218</v>
      </c>
      <c r="E268" s="93" t="s">
        <v>52</v>
      </c>
      <c r="F268" s="89" t="s">
        <v>198</v>
      </c>
      <c r="G268" s="148">
        <v>455000</v>
      </c>
    </row>
    <row r="269" spans="1:7" ht="22.5" customHeight="1">
      <c r="A269" s="55" t="s">
        <v>151</v>
      </c>
      <c r="B269" s="115" t="s">
        <v>16</v>
      </c>
      <c r="C269" s="90" t="s">
        <v>153</v>
      </c>
      <c r="D269" s="95"/>
      <c r="E269" s="91"/>
      <c r="F269" s="89"/>
      <c r="G269" s="147">
        <f>SUM(G270+G301+G362+G376+G348)</f>
        <v>407333603.5</v>
      </c>
    </row>
    <row r="270" spans="1:7" ht="15">
      <c r="A270" s="55" t="s">
        <v>152</v>
      </c>
      <c r="B270" s="115" t="s">
        <v>16</v>
      </c>
      <c r="C270" s="90" t="s">
        <v>153</v>
      </c>
      <c r="D270" s="90" t="s">
        <v>136</v>
      </c>
      <c r="E270" s="91"/>
      <c r="F270" s="89"/>
      <c r="G270" s="147">
        <f>SUM(G271+G296)</f>
        <v>76535509.50999999</v>
      </c>
    </row>
    <row r="271" spans="1:7" ht="30">
      <c r="A271" s="56" t="s">
        <v>683</v>
      </c>
      <c r="B271" s="115" t="s">
        <v>16</v>
      </c>
      <c r="C271" s="89" t="s">
        <v>153</v>
      </c>
      <c r="D271" s="89" t="s">
        <v>136</v>
      </c>
      <c r="E271" s="93" t="s">
        <v>323</v>
      </c>
      <c r="F271" s="89"/>
      <c r="G271" s="148">
        <f>SUM(G272+G289)</f>
        <v>76523009.50999999</v>
      </c>
    </row>
    <row r="272" spans="1:7" ht="29.25" customHeight="1">
      <c r="A272" s="56" t="s">
        <v>684</v>
      </c>
      <c r="B272" s="115" t="s">
        <v>16</v>
      </c>
      <c r="C272" s="89" t="s">
        <v>153</v>
      </c>
      <c r="D272" s="89" t="s">
        <v>136</v>
      </c>
      <c r="E272" s="93" t="s">
        <v>394</v>
      </c>
      <c r="F272" s="89"/>
      <c r="G272" s="148">
        <f>SUM(G273)</f>
        <v>26943731.509999998</v>
      </c>
    </row>
    <row r="273" spans="1:7" ht="36.75" customHeight="1">
      <c r="A273" s="56" t="s">
        <v>398</v>
      </c>
      <c r="B273" s="115" t="s">
        <v>16</v>
      </c>
      <c r="C273" s="89" t="s">
        <v>153</v>
      </c>
      <c r="D273" s="89" t="s">
        <v>136</v>
      </c>
      <c r="E273" s="93" t="s">
        <v>401</v>
      </c>
      <c r="F273" s="89"/>
      <c r="G273" s="148">
        <f>SUM(G274+G287+G279+G277+G281+G283+G285)</f>
        <v>26943731.509999998</v>
      </c>
    </row>
    <row r="274" spans="1:7" ht="30">
      <c r="A274" s="56" t="s">
        <v>209</v>
      </c>
      <c r="B274" s="115" t="s">
        <v>16</v>
      </c>
      <c r="C274" s="89" t="s">
        <v>153</v>
      </c>
      <c r="D274" s="89" t="s">
        <v>136</v>
      </c>
      <c r="E274" s="93" t="s">
        <v>402</v>
      </c>
      <c r="F274" s="89"/>
      <c r="G274" s="148">
        <f>SUM(G275:G276)</f>
        <v>11649811</v>
      </c>
    </row>
    <row r="275" spans="1:7" ht="30">
      <c r="A275" s="56" t="s">
        <v>101</v>
      </c>
      <c r="B275" s="115" t="s">
        <v>16</v>
      </c>
      <c r="C275" s="89" t="s">
        <v>153</v>
      </c>
      <c r="D275" s="89" t="s">
        <v>136</v>
      </c>
      <c r="E275" s="93" t="s">
        <v>400</v>
      </c>
      <c r="F275" s="89" t="s">
        <v>142</v>
      </c>
      <c r="G275" s="148">
        <v>10624182</v>
      </c>
    </row>
    <row r="276" spans="1:7" ht="25.5" customHeight="1">
      <c r="A276" s="56" t="s">
        <v>144</v>
      </c>
      <c r="B276" s="115" t="s">
        <v>16</v>
      </c>
      <c r="C276" s="89" t="s">
        <v>153</v>
      </c>
      <c r="D276" s="89" t="s">
        <v>136</v>
      </c>
      <c r="E276" s="93" t="s">
        <v>400</v>
      </c>
      <c r="F276" s="89" t="s">
        <v>143</v>
      </c>
      <c r="G276" s="148">
        <v>1025629</v>
      </c>
    </row>
    <row r="277" spans="1:7" ht="15">
      <c r="A277" s="15" t="s">
        <v>90</v>
      </c>
      <c r="B277" s="115" t="s">
        <v>16</v>
      </c>
      <c r="C277" s="89" t="s">
        <v>153</v>
      </c>
      <c r="D277" s="89" t="s">
        <v>136</v>
      </c>
      <c r="E277" s="93" t="s">
        <v>813</v>
      </c>
      <c r="F277" s="89"/>
      <c r="G277" s="148">
        <f>SUM(G278)</f>
        <v>1780000</v>
      </c>
    </row>
    <row r="278" spans="1:7" ht="30">
      <c r="A278" s="56" t="s">
        <v>221</v>
      </c>
      <c r="B278" s="115" t="s">
        <v>16</v>
      </c>
      <c r="C278" s="89" t="s">
        <v>153</v>
      </c>
      <c r="D278" s="89" t="s">
        <v>136</v>
      </c>
      <c r="E278" s="93" t="s">
        <v>813</v>
      </c>
      <c r="F278" s="89" t="s">
        <v>123</v>
      </c>
      <c r="G278" s="148">
        <v>1780000</v>
      </c>
    </row>
    <row r="279" spans="1:7" ht="30">
      <c r="A279" s="56" t="s">
        <v>804</v>
      </c>
      <c r="B279" s="115" t="s">
        <v>16</v>
      </c>
      <c r="C279" s="89" t="s">
        <v>153</v>
      </c>
      <c r="D279" s="89" t="s">
        <v>136</v>
      </c>
      <c r="E279" s="93" t="s">
        <v>805</v>
      </c>
      <c r="F279" s="89"/>
      <c r="G279" s="148">
        <f>SUM(G280)</f>
        <v>9307767.51</v>
      </c>
    </row>
    <row r="280" spans="1:7" ht="30">
      <c r="A280" s="56" t="s">
        <v>101</v>
      </c>
      <c r="B280" s="116" t="s">
        <v>16</v>
      </c>
      <c r="C280" s="89" t="s">
        <v>153</v>
      </c>
      <c r="D280" s="89" t="s">
        <v>136</v>
      </c>
      <c r="E280" s="93" t="s">
        <v>805</v>
      </c>
      <c r="F280" s="89" t="s">
        <v>142</v>
      </c>
      <c r="G280" s="148">
        <v>9307767.51</v>
      </c>
    </row>
    <row r="281" spans="1:7" ht="31.5">
      <c r="A281" s="188" t="s">
        <v>850</v>
      </c>
      <c r="B281" s="115" t="s">
        <v>16</v>
      </c>
      <c r="C281" s="89" t="s">
        <v>153</v>
      </c>
      <c r="D281" s="89" t="s">
        <v>136</v>
      </c>
      <c r="E281" s="93" t="s">
        <v>849</v>
      </c>
      <c r="F281" s="89"/>
      <c r="G281" s="148">
        <f>SUM(G282)</f>
        <v>2695512</v>
      </c>
    </row>
    <row r="282" spans="1:7" ht="30">
      <c r="A282" s="56" t="s">
        <v>101</v>
      </c>
      <c r="B282" s="115" t="s">
        <v>16</v>
      </c>
      <c r="C282" s="89" t="s">
        <v>153</v>
      </c>
      <c r="D282" s="89" t="s">
        <v>136</v>
      </c>
      <c r="E282" s="93" t="s">
        <v>849</v>
      </c>
      <c r="F282" s="89" t="s">
        <v>142</v>
      </c>
      <c r="G282" s="148">
        <v>2695512</v>
      </c>
    </row>
    <row r="283" spans="1:7" ht="31.5">
      <c r="A283" s="188" t="s">
        <v>852</v>
      </c>
      <c r="B283" s="115" t="s">
        <v>16</v>
      </c>
      <c r="C283" s="89" t="s">
        <v>153</v>
      </c>
      <c r="D283" s="89" t="s">
        <v>136</v>
      </c>
      <c r="E283" s="93" t="s">
        <v>851</v>
      </c>
      <c r="F283" s="89"/>
      <c r="G283" s="148">
        <f>SUM(G284)</f>
        <v>1451430</v>
      </c>
    </row>
    <row r="284" spans="1:7" ht="30">
      <c r="A284" s="56" t="s">
        <v>101</v>
      </c>
      <c r="B284" s="115" t="s">
        <v>16</v>
      </c>
      <c r="C284" s="89" t="s">
        <v>153</v>
      </c>
      <c r="D284" s="89" t="s">
        <v>136</v>
      </c>
      <c r="E284" s="93" t="s">
        <v>851</v>
      </c>
      <c r="F284" s="89" t="s">
        <v>142</v>
      </c>
      <c r="G284" s="148">
        <v>1451430</v>
      </c>
    </row>
    <row r="285" spans="1:7" ht="30">
      <c r="A285" s="189" t="s">
        <v>853</v>
      </c>
      <c r="B285" s="115" t="s">
        <v>16</v>
      </c>
      <c r="C285" s="89" t="s">
        <v>153</v>
      </c>
      <c r="D285" s="89" t="s">
        <v>136</v>
      </c>
      <c r="E285" s="93" t="s">
        <v>854</v>
      </c>
      <c r="F285" s="89"/>
      <c r="G285" s="148">
        <f>SUM(G286)</f>
        <v>9016</v>
      </c>
    </row>
    <row r="286" spans="1:7" ht="45">
      <c r="A286" s="56" t="s">
        <v>204</v>
      </c>
      <c r="B286" s="115" t="s">
        <v>16</v>
      </c>
      <c r="C286" s="89" t="s">
        <v>153</v>
      </c>
      <c r="D286" s="89" t="s">
        <v>136</v>
      </c>
      <c r="E286" s="93" t="s">
        <v>854</v>
      </c>
      <c r="F286" s="89" t="s">
        <v>139</v>
      </c>
      <c r="G286" s="148">
        <v>9016</v>
      </c>
    </row>
    <row r="287" spans="1:7" ht="30">
      <c r="A287" s="46" t="s">
        <v>95</v>
      </c>
      <c r="B287" s="115" t="s">
        <v>16</v>
      </c>
      <c r="C287" s="89" t="s">
        <v>153</v>
      </c>
      <c r="D287" s="89" t="s">
        <v>136</v>
      </c>
      <c r="E287" s="93" t="s">
        <v>96</v>
      </c>
      <c r="F287" s="89"/>
      <c r="G287" s="148">
        <f>SUM(G288)</f>
        <v>50195</v>
      </c>
    </row>
    <row r="288" spans="1:7" ht="45">
      <c r="A288" s="56" t="s">
        <v>204</v>
      </c>
      <c r="B288" s="115" t="s">
        <v>16</v>
      </c>
      <c r="C288" s="89" t="s">
        <v>153</v>
      </c>
      <c r="D288" s="89" t="s">
        <v>136</v>
      </c>
      <c r="E288" s="93" t="s">
        <v>96</v>
      </c>
      <c r="F288" s="89" t="s">
        <v>139</v>
      </c>
      <c r="G288" s="148">
        <v>50195</v>
      </c>
    </row>
    <row r="289" spans="1:7" ht="21.75" customHeight="1">
      <c r="A289" s="56" t="s">
        <v>704</v>
      </c>
      <c r="B289" s="115" t="s">
        <v>16</v>
      </c>
      <c r="C289" s="89" t="s">
        <v>153</v>
      </c>
      <c r="D289" s="89" t="s">
        <v>136</v>
      </c>
      <c r="E289" s="93" t="s">
        <v>324</v>
      </c>
      <c r="F289" s="89"/>
      <c r="G289" s="148">
        <f>SUM(G290)</f>
        <v>49579278</v>
      </c>
    </row>
    <row r="290" spans="1:7" ht="30">
      <c r="A290" s="56" t="s">
        <v>326</v>
      </c>
      <c r="B290" s="115" t="s">
        <v>16</v>
      </c>
      <c r="C290" s="89" t="s">
        <v>153</v>
      </c>
      <c r="D290" s="89" t="s">
        <v>136</v>
      </c>
      <c r="E290" s="93" t="s">
        <v>325</v>
      </c>
      <c r="F290" s="89"/>
      <c r="G290" s="148">
        <f>SUM(G291+G294)</f>
        <v>49579278</v>
      </c>
    </row>
    <row r="291" spans="1:7" ht="75">
      <c r="A291" s="56" t="s">
        <v>574</v>
      </c>
      <c r="B291" s="115" t="s">
        <v>16</v>
      </c>
      <c r="C291" s="89" t="s">
        <v>153</v>
      </c>
      <c r="D291" s="89" t="s">
        <v>136</v>
      </c>
      <c r="E291" s="93" t="s">
        <v>392</v>
      </c>
      <c r="F291" s="89"/>
      <c r="G291" s="148">
        <f>SUM(G292:G293)</f>
        <v>36813778</v>
      </c>
    </row>
    <row r="292" spans="1:7" ht="45">
      <c r="A292" s="56" t="s">
        <v>204</v>
      </c>
      <c r="B292" s="115" t="s">
        <v>16</v>
      </c>
      <c r="C292" s="89" t="s">
        <v>153</v>
      </c>
      <c r="D292" s="89" t="s">
        <v>136</v>
      </c>
      <c r="E292" s="93" t="s">
        <v>392</v>
      </c>
      <c r="F292" s="89" t="s">
        <v>139</v>
      </c>
      <c r="G292" s="148">
        <v>36240863</v>
      </c>
    </row>
    <row r="293" spans="1:7" ht="30">
      <c r="A293" s="56" t="s">
        <v>101</v>
      </c>
      <c r="B293" s="116" t="s">
        <v>16</v>
      </c>
      <c r="C293" s="89" t="s">
        <v>153</v>
      </c>
      <c r="D293" s="89" t="s">
        <v>136</v>
      </c>
      <c r="E293" s="93" t="s">
        <v>393</v>
      </c>
      <c r="F293" s="89" t="s">
        <v>142</v>
      </c>
      <c r="G293" s="148">
        <v>572915</v>
      </c>
    </row>
    <row r="294" spans="1:7" ht="51" customHeight="1">
      <c r="A294" s="56" t="s">
        <v>209</v>
      </c>
      <c r="B294" s="115" t="s">
        <v>16</v>
      </c>
      <c r="C294" s="89" t="s">
        <v>153</v>
      </c>
      <c r="D294" s="89" t="s">
        <v>136</v>
      </c>
      <c r="E294" s="93" t="s">
        <v>411</v>
      </c>
      <c r="F294" s="89"/>
      <c r="G294" s="148">
        <f>SUM(G295:G295)</f>
        <v>12765500</v>
      </c>
    </row>
    <row r="295" spans="1:7" ht="45">
      <c r="A295" s="56" t="s">
        <v>204</v>
      </c>
      <c r="B295" s="115" t="s">
        <v>16</v>
      </c>
      <c r="C295" s="89" t="s">
        <v>153</v>
      </c>
      <c r="D295" s="89" t="s">
        <v>136</v>
      </c>
      <c r="E295" s="93" t="s">
        <v>411</v>
      </c>
      <c r="F295" s="89" t="s">
        <v>139</v>
      </c>
      <c r="G295" s="148">
        <v>12765500</v>
      </c>
    </row>
    <row r="296" spans="1:7" ht="28.5">
      <c r="A296" s="55" t="s">
        <v>712</v>
      </c>
      <c r="B296" s="115" t="s">
        <v>16</v>
      </c>
      <c r="C296" s="90" t="s">
        <v>153</v>
      </c>
      <c r="D296" s="90" t="s">
        <v>136</v>
      </c>
      <c r="E296" s="91" t="s">
        <v>713</v>
      </c>
      <c r="F296" s="90"/>
      <c r="G296" s="147">
        <f>SUM(G297)</f>
        <v>12500</v>
      </c>
    </row>
    <row r="297" spans="1:7" ht="45">
      <c r="A297" s="56" t="s">
        <v>727</v>
      </c>
      <c r="B297" s="115" t="s">
        <v>16</v>
      </c>
      <c r="C297" s="89" t="s">
        <v>153</v>
      </c>
      <c r="D297" s="89" t="s">
        <v>136</v>
      </c>
      <c r="E297" s="93" t="s">
        <v>714</v>
      </c>
      <c r="F297" s="89"/>
      <c r="G297" s="148">
        <f>SUM(G298)</f>
        <v>12500</v>
      </c>
    </row>
    <row r="298" spans="1:7" ht="39" customHeight="1">
      <c r="A298" s="56" t="s">
        <v>715</v>
      </c>
      <c r="B298" s="115" t="s">
        <v>16</v>
      </c>
      <c r="C298" s="89" t="s">
        <v>153</v>
      </c>
      <c r="D298" s="89" t="s">
        <v>136</v>
      </c>
      <c r="E298" s="93" t="s">
        <v>716</v>
      </c>
      <c r="F298" s="89"/>
      <c r="G298" s="148">
        <f>SUM(G299)</f>
        <v>12500</v>
      </c>
    </row>
    <row r="299" spans="1:7" ht="30">
      <c r="A299" s="56" t="s">
        <v>209</v>
      </c>
      <c r="B299" s="115" t="s">
        <v>16</v>
      </c>
      <c r="C299" s="89" t="s">
        <v>153</v>
      </c>
      <c r="D299" s="89" t="s">
        <v>136</v>
      </c>
      <c r="E299" s="93" t="s">
        <v>724</v>
      </c>
      <c r="F299" s="89"/>
      <c r="G299" s="148">
        <f>SUM(G300)</f>
        <v>12500</v>
      </c>
    </row>
    <row r="300" spans="1:7" ht="30">
      <c r="A300" s="56" t="s">
        <v>101</v>
      </c>
      <c r="B300" s="115" t="s">
        <v>16</v>
      </c>
      <c r="C300" s="89" t="s">
        <v>153</v>
      </c>
      <c r="D300" s="89" t="s">
        <v>136</v>
      </c>
      <c r="E300" s="93" t="s">
        <v>724</v>
      </c>
      <c r="F300" s="89" t="s">
        <v>142</v>
      </c>
      <c r="G300" s="148">
        <v>12500</v>
      </c>
    </row>
    <row r="301" spans="1:7" ht="15">
      <c r="A301" s="55" t="s">
        <v>154</v>
      </c>
      <c r="B301" s="115" t="s">
        <v>16</v>
      </c>
      <c r="C301" s="90" t="s">
        <v>153</v>
      </c>
      <c r="D301" s="90" t="s">
        <v>138</v>
      </c>
      <c r="E301" s="91"/>
      <c r="F301" s="89"/>
      <c r="G301" s="147">
        <f>SUM(G302+G329+G334+G344)</f>
        <v>301982991.39</v>
      </c>
    </row>
    <row r="302" spans="1:7" ht="30">
      <c r="A302" s="56" t="s">
        <v>705</v>
      </c>
      <c r="B302" s="115" t="s">
        <v>16</v>
      </c>
      <c r="C302" s="89" t="s">
        <v>153</v>
      </c>
      <c r="D302" s="89" t="s">
        <v>138</v>
      </c>
      <c r="E302" s="93" t="s">
        <v>323</v>
      </c>
      <c r="F302" s="89"/>
      <c r="G302" s="148">
        <f>SUM(G303+G339)</f>
        <v>301097991.39</v>
      </c>
    </row>
    <row r="303" spans="1:7" ht="60">
      <c r="A303" s="56" t="s">
        <v>684</v>
      </c>
      <c r="B303" s="115" t="s">
        <v>16</v>
      </c>
      <c r="C303" s="89" t="s">
        <v>222</v>
      </c>
      <c r="D303" s="89" t="s">
        <v>138</v>
      </c>
      <c r="E303" s="93" t="s">
        <v>394</v>
      </c>
      <c r="F303" s="89"/>
      <c r="G303" s="148">
        <f>SUM(G304)</f>
        <v>73925574.39</v>
      </c>
    </row>
    <row r="304" spans="1:7" ht="45">
      <c r="A304" s="56" t="s">
        <v>398</v>
      </c>
      <c r="B304" s="115" t="s">
        <v>16</v>
      </c>
      <c r="C304" s="89" t="s">
        <v>153</v>
      </c>
      <c r="D304" s="89" t="s">
        <v>138</v>
      </c>
      <c r="E304" s="93" t="s">
        <v>401</v>
      </c>
      <c r="F304" s="89"/>
      <c r="G304" s="148">
        <f>SUM(G311+G322+G327+G325+G314+G316+G307+G309+G320+G319+G305)</f>
        <v>73925574.39</v>
      </c>
    </row>
    <row r="305" spans="1:7" ht="30">
      <c r="A305" s="191" t="s">
        <v>850</v>
      </c>
      <c r="B305" s="115" t="s">
        <v>16</v>
      </c>
      <c r="C305" s="89" t="s">
        <v>153</v>
      </c>
      <c r="D305" s="89" t="s">
        <v>138</v>
      </c>
      <c r="E305" s="93" t="s">
        <v>849</v>
      </c>
      <c r="F305" s="89"/>
      <c r="G305" s="148">
        <f>SUM(G306)</f>
        <v>4599107</v>
      </c>
    </row>
    <row r="306" spans="1:7" ht="30">
      <c r="A306" s="56" t="s">
        <v>101</v>
      </c>
      <c r="B306" s="115" t="s">
        <v>16</v>
      </c>
      <c r="C306" s="89" t="s">
        <v>153</v>
      </c>
      <c r="D306" s="89" t="s">
        <v>138</v>
      </c>
      <c r="E306" s="93" t="s">
        <v>849</v>
      </c>
      <c r="F306" s="89" t="s">
        <v>142</v>
      </c>
      <c r="G306" s="148">
        <v>4599107</v>
      </c>
    </row>
    <row r="307" spans="1:7" ht="45">
      <c r="A307" s="191" t="s">
        <v>857</v>
      </c>
      <c r="B307" s="115" t="s">
        <v>16</v>
      </c>
      <c r="C307" s="89" t="s">
        <v>153</v>
      </c>
      <c r="D307" s="89" t="s">
        <v>138</v>
      </c>
      <c r="E307" s="93" t="s">
        <v>847</v>
      </c>
      <c r="F307" s="89"/>
      <c r="G307" s="148">
        <f>SUM(G308)</f>
        <v>896799</v>
      </c>
    </row>
    <row r="308" spans="1:7" ht="64.5" customHeight="1">
      <c r="A308" s="56" t="s">
        <v>101</v>
      </c>
      <c r="B308" s="115" t="s">
        <v>16</v>
      </c>
      <c r="C308" s="89" t="s">
        <v>153</v>
      </c>
      <c r="D308" s="89" t="s">
        <v>138</v>
      </c>
      <c r="E308" s="93" t="s">
        <v>847</v>
      </c>
      <c r="F308" s="89" t="s">
        <v>142</v>
      </c>
      <c r="G308" s="148">
        <v>896799</v>
      </c>
    </row>
    <row r="309" spans="1:7" ht="75">
      <c r="A309" s="191" t="s">
        <v>858</v>
      </c>
      <c r="B309" s="115" t="s">
        <v>16</v>
      </c>
      <c r="C309" s="89" t="s">
        <v>153</v>
      </c>
      <c r="D309" s="89" t="s">
        <v>138</v>
      </c>
      <c r="E309" s="93" t="s">
        <v>848</v>
      </c>
      <c r="F309" s="89"/>
      <c r="G309" s="148">
        <f>SUM(G310)</f>
        <v>397070</v>
      </c>
    </row>
    <row r="310" spans="1:7" ht="30">
      <c r="A310" s="56" t="s">
        <v>101</v>
      </c>
      <c r="B310" s="115" t="s">
        <v>16</v>
      </c>
      <c r="C310" s="89" t="s">
        <v>153</v>
      </c>
      <c r="D310" s="89" t="s">
        <v>138</v>
      </c>
      <c r="E310" s="93" t="s">
        <v>848</v>
      </c>
      <c r="F310" s="89" t="s">
        <v>142</v>
      </c>
      <c r="G310" s="148">
        <v>397070</v>
      </c>
    </row>
    <row r="311" spans="1:7" ht="30">
      <c r="A311" s="56" t="s">
        <v>209</v>
      </c>
      <c r="B311" s="115" t="s">
        <v>16</v>
      </c>
      <c r="C311" s="89" t="s">
        <v>153</v>
      </c>
      <c r="D311" s="89" t="s">
        <v>138</v>
      </c>
      <c r="E311" s="93" t="s">
        <v>402</v>
      </c>
      <c r="F311" s="89"/>
      <c r="G311" s="148">
        <f>SUM(G312+G313)</f>
        <v>52989647.15</v>
      </c>
    </row>
    <row r="312" spans="1:7" ht="30">
      <c r="A312" s="56" t="s">
        <v>101</v>
      </c>
      <c r="B312" s="115" t="s">
        <v>16</v>
      </c>
      <c r="C312" s="89" t="s">
        <v>153</v>
      </c>
      <c r="D312" s="89" t="s">
        <v>138</v>
      </c>
      <c r="E312" s="93" t="s">
        <v>402</v>
      </c>
      <c r="F312" s="89" t="s">
        <v>142</v>
      </c>
      <c r="G312" s="148">
        <v>49125313.15</v>
      </c>
    </row>
    <row r="313" spans="1:7" ht="15">
      <c r="A313" s="56" t="s">
        <v>144</v>
      </c>
      <c r="B313" s="115" t="s">
        <v>16</v>
      </c>
      <c r="C313" s="89" t="s">
        <v>153</v>
      </c>
      <c r="D313" s="89" t="s">
        <v>138</v>
      </c>
      <c r="E313" s="93" t="s">
        <v>402</v>
      </c>
      <c r="F313" s="89" t="s">
        <v>143</v>
      </c>
      <c r="G313" s="148">
        <v>3864334</v>
      </c>
    </row>
    <row r="314" spans="1:7" ht="30">
      <c r="A314" s="56" t="s">
        <v>840</v>
      </c>
      <c r="B314" s="115" t="s">
        <v>16</v>
      </c>
      <c r="C314" s="89" t="s">
        <v>153</v>
      </c>
      <c r="D314" s="89" t="s">
        <v>138</v>
      </c>
      <c r="E314" s="93" t="s">
        <v>803</v>
      </c>
      <c r="F314" s="89"/>
      <c r="G314" s="148">
        <f>SUM(G315)</f>
        <v>500000</v>
      </c>
    </row>
    <row r="315" spans="1:7" ht="30">
      <c r="A315" s="56" t="s">
        <v>101</v>
      </c>
      <c r="B315" s="115" t="s">
        <v>16</v>
      </c>
      <c r="C315" s="89" t="s">
        <v>153</v>
      </c>
      <c r="D315" s="89" t="s">
        <v>138</v>
      </c>
      <c r="E315" s="93" t="s">
        <v>803</v>
      </c>
      <c r="F315" s="89" t="s">
        <v>142</v>
      </c>
      <c r="G315" s="148">
        <v>500000</v>
      </c>
    </row>
    <row r="316" spans="1:7" ht="30">
      <c r="A316" s="56" t="s">
        <v>804</v>
      </c>
      <c r="B316" s="115" t="s">
        <v>16</v>
      </c>
      <c r="C316" s="89" t="s">
        <v>153</v>
      </c>
      <c r="D316" s="89" t="s">
        <v>138</v>
      </c>
      <c r="E316" s="93" t="s">
        <v>805</v>
      </c>
      <c r="F316" s="89"/>
      <c r="G316" s="148">
        <f>SUM(G317)</f>
        <v>5157814.24</v>
      </c>
    </row>
    <row r="317" spans="1:7" ht="30">
      <c r="A317" s="56" t="s">
        <v>101</v>
      </c>
      <c r="B317" s="115" t="s">
        <v>16</v>
      </c>
      <c r="C317" s="89" t="s">
        <v>153</v>
      </c>
      <c r="D317" s="89" t="s">
        <v>138</v>
      </c>
      <c r="E317" s="93" t="s">
        <v>805</v>
      </c>
      <c r="F317" s="89" t="s">
        <v>142</v>
      </c>
      <c r="G317" s="148">
        <v>5157814.24</v>
      </c>
    </row>
    <row r="318" spans="1:7" ht="30">
      <c r="A318" s="191" t="s">
        <v>852</v>
      </c>
      <c r="B318" s="115" t="s">
        <v>16</v>
      </c>
      <c r="C318" s="89" t="s">
        <v>153</v>
      </c>
      <c r="D318" s="89" t="s">
        <v>138</v>
      </c>
      <c r="E318" s="93" t="s">
        <v>851</v>
      </c>
      <c r="F318" s="89"/>
      <c r="G318" s="148">
        <f>SUM(G319)</f>
        <v>2476443</v>
      </c>
    </row>
    <row r="319" spans="1:7" ht="30">
      <c r="A319" s="56" t="s">
        <v>101</v>
      </c>
      <c r="B319" s="115" t="s">
        <v>16</v>
      </c>
      <c r="C319" s="89" t="s">
        <v>153</v>
      </c>
      <c r="D319" s="89" t="s">
        <v>138</v>
      </c>
      <c r="E319" s="93" t="s">
        <v>851</v>
      </c>
      <c r="F319" s="89" t="s">
        <v>142</v>
      </c>
      <c r="G319" s="148">
        <v>2476443</v>
      </c>
    </row>
    <row r="320" spans="1:7" ht="30">
      <c r="A320" s="190" t="s">
        <v>853</v>
      </c>
      <c r="B320" s="115" t="s">
        <v>16</v>
      </c>
      <c r="C320" s="89" t="s">
        <v>153</v>
      </c>
      <c r="D320" s="89" t="s">
        <v>138</v>
      </c>
      <c r="E320" s="93" t="s">
        <v>854</v>
      </c>
      <c r="F320" s="89"/>
      <c r="G320" s="148">
        <f>SUM(G321)</f>
        <v>241693</v>
      </c>
    </row>
    <row r="321" spans="1:7" ht="45">
      <c r="A321" s="56" t="s">
        <v>204</v>
      </c>
      <c r="B321" s="115" t="s">
        <v>16</v>
      </c>
      <c r="C321" s="89" t="s">
        <v>153</v>
      </c>
      <c r="D321" s="89" t="s">
        <v>138</v>
      </c>
      <c r="E321" s="93" t="s">
        <v>854</v>
      </c>
      <c r="F321" s="89" t="s">
        <v>139</v>
      </c>
      <c r="G321" s="148">
        <v>241693</v>
      </c>
    </row>
    <row r="322" spans="1:7" ht="30">
      <c r="A322" s="58" t="s">
        <v>95</v>
      </c>
      <c r="B322" s="115" t="s">
        <v>16</v>
      </c>
      <c r="C322" s="89" t="s">
        <v>153</v>
      </c>
      <c r="D322" s="89" t="s">
        <v>138</v>
      </c>
      <c r="E322" s="93" t="s">
        <v>96</v>
      </c>
      <c r="F322" s="89"/>
      <c r="G322" s="148">
        <f>SUM(G323:G324)</f>
        <v>1579364</v>
      </c>
    </row>
    <row r="323" spans="1:7" ht="45">
      <c r="A323" s="56" t="s">
        <v>204</v>
      </c>
      <c r="B323" s="115" t="s">
        <v>16</v>
      </c>
      <c r="C323" s="89" t="s">
        <v>153</v>
      </c>
      <c r="D323" s="89" t="s">
        <v>138</v>
      </c>
      <c r="E323" s="93" t="s">
        <v>96</v>
      </c>
      <c r="F323" s="89" t="s">
        <v>139</v>
      </c>
      <c r="G323" s="148">
        <v>1434364</v>
      </c>
    </row>
    <row r="324" spans="1:7" ht="15">
      <c r="A324" s="56" t="s">
        <v>164</v>
      </c>
      <c r="B324" s="115" t="s">
        <v>16</v>
      </c>
      <c r="C324" s="89" t="s">
        <v>153</v>
      </c>
      <c r="D324" s="89" t="s">
        <v>138</v>
      </c>
      <c r="E324" s="93" t="s">
        <v>96</v>
      </c>
      <c r="F324" s="89" t="s">
        <v>163</v>
      </c>
      <c r="G324" s="148">
        <v>145000</v>
      </c>
    </row>
    <row r="325" spans="1:7" ht="45">
      <c r="A325" s="56" t="s">
        <v>801</v>
      </c>
      <c r="B325" s="115" t="s">
        <v>16</v>
      </c>
      <c r="C325" s="89" t="s">
        <v>153</v>
      </c>
      <c r="D325" s="89" t="s">
        <v>138</v>
      </c>
      <c r="E325" s="93" t="s">
        <v>802</v>
      </c>
      <c r="F325" s="89"/>
      <c r="G325" s="148">
        <f>SUM(G326)</f>
        <v>1380327</v>
      </c>
    </row>
    <row r="326" spans="1:7" ht="30">
      <c r="A326" s="56" t="s">
        <v>101</v>
      </c>
      <c r="B326" s="115" t="s">
        <v>16</v>
      </c>
      <c r="C326" s="89" t="s">
        <v>153</v>
      </c>
      <c r="D326" s="89" t="s">
        <v>138</v>
      </c>
      <c r="E326" s="93" t="s">
        <v>802</v>
      </c>
      <c r="F326" s="89" t="s">
        <v>142</v>
      </c>
      <c r="G326" s="148">
        <v>1380327</v>
      </c>
    </row>
    <row r="327" spans="1:7" ht="60">
      <c r="A327" s="46" t="s">
        <v>725</v>
      </c>
      <c r="B327" s="115" t="s">
        <v>16</v>
      </c>
      <c r="C327" s="89" t="s">
        <v>153</v>
      </c>
      <c r="D327" s="89" t="s">
        <v>138</v>
      </c>
      <c r="E327" s="93" t="s">
        <v>98</v>
      </c>
      <c r="F327" s="89"/>
      <c r="G327" s="148">
        <f>SUM(G328)</f>
        <v>3707310</v>
      </c>
    </row>
    <row r="328" spans="1:7" ht="30">
      <c r="A328" s="56" t="s">
        <v>101</v>
      </c>
      <c r="B328" s="115" t="s">
        <v>16</v>
      </c>
      <c r="C328" s="89" t="s">
        <v>153</v>
      </c>
      <c r="D328" s="89" t="s">
        <v>138</v>
      </c>
      <c r="E328" s="93" t="s">
        <v>99</v>
      </c>
      <c r="F328" s="89" t="s">
        <v>142</v>
      </c>
      <c r="G328" s="148">
        <v>3707310</v>
      </c>
    </row>
    <row r="329" spans="1:7" ht="30">
      <c r="A329" s="56" t="s">
        <v>72</v>
      </c>
      <c r="B329" s="115" t="s">
        <v>16</v>
      </c>
      <c r="C329" s="89" t="s">
        <v>153</v>
      </c>
      <c r="D329" s="89" t="s">
        <v>138</v>
      </c>
      <c r="E329" s="93" t="s">
        <v>70</v>
      </c>
      <c r="F329" s="89"/>
      <c r="G329" s="148">
        <f>SUM(G330)</f>
        <v>150000</v>
      </c>
    </row>
    <row r="330" spans="1:7" s="11" customFormat="1" ht="45">
      <c r="A330" s="56" t="s">
        <v>73</v>
      </c>
      <c r="B330" s="115" t="s">
        <v>16</v>
      </c>
      <c r="C330" s="89" t="s">
        <v>153</v>
      </c>
      <c r="D330" s="89" t="s">
        <v>138</v>
      </c>
      <c r="E330" s="93" t="s">
        <v>71</v>
      </c>
      <c r="F330" s="89"/>
      <c r="G330" s="148">
        <f>SUM(G331)</f>
        <v>150000</v>
      </c>
    </row>
    <row r="331" spans="1:7" ht="30">
      <c r="A331" s="15" t="s">
        <v>75</v>
      </c>
      <c r="B331" s="115" t="s">
        <v>16</v>
      </c>
      <c r="C331" s="89" t="s">
        <v>153</v>
      </c>
      <c r="D331" s="89" t="s">
        <v>138</v>
      </c>
      <c r="E331" s="93" t="s">
        <v>74</v>
      </c>
      <c r="F331" s="89"/>
      <c r="G331" s="148">
        <f>SUM(G333)</f>
        <v>150000</v>
      </c>
    </row>
    <row r="332" spans="1:7" ht="15">
      <c r="A332" s="15" t="s">
        <v>77</v>
      </c>
      <c r="B332" s="115" t="s">
        <v>16</v>
      </c>
      <c r="C332" s="89" t="s">
        <v>153</v>
      </c>
      <c r="D332" s="89" t="s">
        <v>138</v>
      </c>
      <c r="E332" s="93" t="s">
        <v>76</v>
      </c>
      <c r="F332" s="89"/>
      <c r="G332" s="148">
        <f>SUM(G333)</f>
        <v>150000</v>
      </c>
    </row>
    <row r="333" spans="1:7" ht="36" customHeight="1">
      <c r="A333" s="56" t="s">
        <v>101</v>
      </c>
      <c r="B333" s="115" t="s">
        <v>16</v>
      </c>
      <c r="C333" s="89" t="s">
        <v>153</v>
      </c>
      <c r="D333" s="89" t="s">
        <v>138</v>
      </c>
      <c r="E333" s="93" t="s">
        <v>76</v>
      </c>
      <c r="F333" s="89" t="s">
        <v>142</v>
      </c>
      <c r="G333" s="148">
        <v>150000</v>
      </c>
    </row>
    <row r="334" spans="1:7" ht="35.25" customHeight="1">
      <c r="A334" s="56" t="s">
        <v>712</v>
      </c>
      <c r="B334" s="115" t="s">
        <v>16</v>
      </c>
      <c r="C334" s="89" t="s">
        <v>153</v>
      </c>
      <c r="D334" s="89" t="s">
        <v>138</v>
      </c>
      <c r="E334" s="93" t="s">
        <v>713</v>
      </c>
      <c r="F334" s="89"/>
      <c r="G334" s="148">
        <f>SUM(G335)</f>
        <v>35000</v>
      </c>
    </row>
    <row r="335" spans="1:7" ht="45">
      <c r="A335" s="56" t="s">
        <v>727</v>
      </c>
      <c r="B335" s="115" t="s">
        <v>16</v>
      </c>
      <c r="C335" s="89" t="s">
        <v>153</v>
      </c>
      <c r="D335" s="89" t="s">
        <v>138</v>
      </c>
      <c r="E335" s="93" t="s">
        <v>714</v>
      </c>
      <c r="F335" s="89"/>
      <c r="G335" s="148">
        <f>SUM(G336)</f>
        <v>35000</v>
      </c>
    </row>
    <row r="336" spans="1:7" ht="30">
      <c r="A336" s="56" t="s">
        <v>715</v>
      </c>
      <c r="B336" s="115" t="s">
        <v>16</v>
      </c>
      <c r="C336" s="89" t="s">
        <v>153</v>
      </c>
      <c r="D336" s="89" t="s">
        <v>138</v>
      </c>
      <c r="E336" s="93" t="s">
        <v>716</v>
      </c>
      <c r="F336" s="89"/>
      <c r="G336" s="148">
        <f>SUM(G337)</f>
        <v>35000</v>
      </c>
    </row>
    <row r="337" spans="1:7" ht="30">
      <c r="A337" s="56" t="s">
        <v>209</v>
      </c>
      <c r="B337" s="115" t="s">
        <v>16</v>
      </c>
      <c r="C337" s="89" t="s">
        <v>153</v>
      </c>
      <c r="D337" s="89" t="s">
        <v>138</v>
      </c>
      <c r="E337" s="93" t="s">
        <v>724</v>
      </c>
      <c r="F337" s="89"/>
      <c r="G337" s="148">
        <f>SUM(G338)</f>
        <v>35000</v>
      </c>
    </row>
    <row r="338" spans="1:7" ht="30">
      <c r="A338" s="56" t="s">
        <v>101</v>
      </c>
      <c r="B338" s="115" t="s">
        <v>16</v>
      </c>
      <c r="C338" s="89" t="s">
        <v>153</v>
      </c>
      <c r="D338" s="89" t="s">
        <v>138</v>
      </c>
      <c r="E338" s="93" t="s">
        <v>724</v>
      </c>
      <c r="F338" s="89" t="s">
        <v>142</v>
      </c>
      <c r="G338" s="148">
        <v>35000</v>
      </c>
    </row>
    <row r="339" spans="1:7" ht="19.5" customHeight="1">
      <c r="A339" s="55" t="s">
        <v>741</v>
      </c>
      <c r="B339" s="115" t="s">
        <v>16</v>
      </c>
      <c r="C339" s="90" t="s">
        <v>153</v>
      </c>
      <c r="D339" s="90" t="s">
        <v>138</v>
      </c>
      <c r="E339" s="91" t="s">
        <v>324</v>
      </c>
      <c r="F339" s="90"/>
      <c r="G339" s="147">
        <f>SUM(G340)</f>
        <v>227172417</v>
      </c>
    </row>
    <row r="340" spans="1:7" ht="30">
      <c r="A340" s="56" t="s">
        <v>687</v>
      </c>
      <c r="B340" s="115" t="s">
        <v>16</v>
      </c>
      <c r="C340" s="89" t="s">
        <v>153</v>
      </c>
      <c r="D340" s="89" t="s">
        <v>138</v>
      </c>
      <c r="E340" s="93" t="s">
        <v>399</v>
      </c>
      <c r="F340" s="89"/>
      <c r="G340" s="148">
        <f>SUM(G341)</f>
        <v>227172417</v>
      </c>
    </row>
    <row r="341" spans="1:7" ht="90">
      <c r="A341" s="56" t="s">
        <v>575</v>
      </c>
      <c r="B341" s="115" t="s">
        <v>16</v>
      </c>
      <c r="C341" s="89" t="s">
        <v>153</v>
      </c>
      <c r="D341" s="89" t="s">
        <v>138</v>
      </c>
      <c r="E341" s="93" t="s">
        <v>404</v>
      </c>
      <c r="F341" s="89"/>
      <c r="G341" s="148">
        <f>SUM(G342:G343)</f>
        <v>227172417</v>
      </c>
    </row>
    <row r="342" spans="1:7" ht="45">
      <c r="A342" s="56" t="s">
        <v>204</v>
      </c>
      <c r="B342" s="115" t="s">
        <v>16</v>
      </c>
      <c r="C342" s="89" t="s">
        <v>153</v>
      </c>
      <c r="D342" s="89" t="s">
        <v>138</v>
      </c>
      <c r="E342" s="93" t="s">
        <v>405</v>
      </c>
      <c r="F342" s="89" t="s">
        <v>139</v>
      </c>
      <c r="G342" s="148">
        <v>219678811</v>
      </c>
    </row>
    <row r="343" spans="1:7" ht="30">
      <c r="A343" s="56" t="s">
        <v>101</v>
      </c>
      <c r="B343" s="115" t="s">
        <v>16</v>
      </c>
      <c r="C343" s="89" t="s">
        <v>153</v>
      </c>
      <c r="D343" s="89" t="s">
        <v>138</v>
      </c>
      <c r="E343" s="93" t="s">
        <v>405</v>
      </c>
      <c r="F343" s="89" t="s">
        <v>142</v>
      </c>
      <c r="G343" s="148">
        <v>7493606</v>
      </c>
    </row>
    <row r="344" spans="1:7" ht="28.5">
      <c r="A344" s="18" t="s">
        <v>179</v>
      </c>
      <c r="B344" s="115" t="s">
        <v>16</v>
      </c>
      <c r="C344" s="89" t="s">
        <v>153</v>
      </c>
      <c r="D344" s="89" t="s">
        <v>138</v>
      </c>
      <c r="E344" s="93" t="s">
        <v>277</v>
      </c>
      <c r="F344" s="89"/>
      <c r="G344" s="148">
        <f>SUM(G345)</f>
        <v>700000</v>
      </c>
    </row>
    <row r="345" spans="1:7" ht="30">
      <c r="A345" s="58" t="s">
        <v>180</v>
      </c>
      <c r="B345" s="115" t="s">
        <v>16</v>
      </c>
      <c r="C345" s="89" t="s">
        <v>153</v>
      </c>
      <c r="D345" s="89" t="s">
        <v>138</v>
      </c>
      <c r="E345" s="93" t="s">
        <v>883</v>
      </c>
      <c r="F345" s="89"/>
      <c r="G345" s="148">
        <f>SUM(G346)</f>
        <v>700000</v>
      </c>
    </row>
    <row r="346" spans="1:7" ht="30">
      <c r="A346" s="15" t="s">
        <v>209</v>
      </c>
      <c r="B346" s="115" t="s">
        <v>16</v>
      </c>
      <c r="C346" s="89" t="s">
        <v>153</v>
      </c>
      <c r="D346" s="89" t="s">
        <v>138</v>
      </c>
      <c r="E346" s="93" t="s">
        <v>279</v>
      </c>
      <c r="F346" s="89"/>
      <c r="G346" s="148">
        <f>SUM(G347)</f>
        <v>700000</v>
      </c>
    </row>
    <row r="347" spans="1:7" ht="15">
      <c r="A347" s="56" t="s">
        <v>144</v>
      </c>
      <c r="B347" s="115" t="s">
        <v>16</v>
      </c>
      <c r="C347" s="89" t="s">
        <v>153</v>
      </c>
      <c r="D347" s="89" t="s">
        <v>138</v>
      </c>
      <c r="E347" s="93" t="s">
        <v>279</v>
      </c>
      <c r="F347" s="89" t="s">
        <v>143</v>
      </c>
      <c r="G347" s="148">
        <v>700000</v>
      </c>
    </row>
    <row r="348" spans="1:7" ht="15">
      <c r="A348" s="55" t="s">
        <v>619</v>
      </c>
      <c r="B348" s="115" t="s">
        <v>16</v>
      </c>
      <c r="C348" s="90" t="s">
        <v>153</v>
      </c>
      <c r="D348" s="90" t="s">
        <v>141</v>
      </c>
      <c r="E348" s="91"/>
      <c r="F348" s="90"/>
      <c r="G348" s="147">
        <f>SUM(G349+G357)</f>
        <v>17300311.6</v>
      </c>
    </row>
    <row r="349" spans="1:7" ht="28.5">
      <c r="A349" s="55" t="s">
        <v>706</v>
      </c>
      <c r="B349" s="115" t="s">
        <v>16</v>
      </c>
      <c r="C349" s="90" t="s">
        <v>153</v>
      </c>
      <c r="D349" s="90" t="s">
        <v>141</v>
      </c>
      <c r="E349" s="91" t="s">
        <v>323</v>
      </c>
      <c r="F349" s="89"/>
      <c r="G349" s="148">
        <f>SUM(G350)</f>
        <v>17295311.6</v>
      </c>
    </row>
    <row r="350" spans="1:7" s="1" customFormat="1" ht="45">
      <c r="A350" s="56" t="s">
        <v>742</v>
      </c>
      <c r="B350" s="115" t="s">
        <v>16</v>
      </c>
      <c r="C350" s="90" t="s">
        <v>153</v>
      </c>
      <c r="D350" s="90" t="s">
        <v>141</v>
      </c>
      <c r="E350" s="91" t="s">
        <v>406</v>
      </c>
      <c r="F350" s="90"/>
      <c r="G350" s="147">
        <f>SUM(G351)</f>
        <v>17295311.6</v>
      </c>
    </row>
    <row r="351" spans="1:7" ht="30">
      <c r="A351" s="56" t="s">
        <v>407</v>
      </c>
      <c r="B351" s="115" t="s">
        <v>16</v>
      </c>
      <c r="C351" s="89" t="s">
        <v>153</v>
      </c>
      <c r="D351" s="89" t="s">
        <v>141</v>
      </c>
      <c r="E351" s="93" t="s">
        <v>0</v>
      </c>
      <c r="F351" s="89"/>
      <c r="G351" s="148">
        <f>SUM(G352)</f>
        <v>17295311.6</v>
      </c>
    </row>
    <row r="352" spans="1:7" ht="30">
      <c r="A352" s="56" t="s">
        <v>209</v>
      </c>
      <c r="B352" s="115" t="s">
        <v>16</v>
      </c>
      <c r="C352" s="89" t="s">
        <v>153</v>
      </c>
      <c r="D352" s="89" t="s">
        <v>141</v>
      </c>
      <c r="E352" s="93" t="s">
        <v>1</v>
      </c>
      <c r="F352" s="89"/>
      <c r="G352" s="148">
        <f>SUM(G353:G356)</f>
        <v>17295311.6</v>
      </c>
    </row>
    <row r="353" spans="1:7" ht="45">
      <c r="A353" s="56" t="s">
        <v>204</v>
      </c>
      <c r="B353" s="115" t="s">
        <v>16</v>
      </c>
      <c r="C353" s="89" t="s">
        <v>153</v>
      </c>
      <c r="D353" s="89" t="s">
        <v>141</v>
      </c>
      <c r="E353" s="93" t="s">
        <v>1</v>
      </c>
      <c r="F353" s="89" t="s">
        <v>139</v>
      </c>
      <c r="G353" s="148">
        <v>14387980</v>
      </c>
    </row>
    <row r="354" spans="1:7" ht="30">
      <c r="A354" s="56" t="s">
        <v>101</v>
      </c>
      <c r="B354" s="115" t="s">
        <v>16</v>
      </c>
      <c r="C354" s="89" t="s">
        <v>153</v>
      </c>
      <c r="D354" s="89" t="s">
        <v>141</v>
      </c>
      <c r="E354" s="93" t="s">
        <v>1</v>
      </c>
      <c r="F354" s="89" t="s">
        <v>142</v>
      </c>
      <c r="G354" s="148">
        <v>1627346.6</v>
      </c>
    </row>
    <row r="355" spans="1:7" ht="15">
      <c r="A355" s="56" t="s">
        <v>164</v>
      </c>
      <c r="B355" s="115" t="s">
        <v>16</v>
      </c>
      <c r="C355" s="89" t="s">
        <v>153</v>
      </c>
      <c r="D355" s="89" t="s">
        <v>141</v>
      </c>
      <c r="E355" s="93" t="s">
        <v>1</v>
      </c>
      <c r="F355" s="89" t="s">
        <v>163</v>
      </c>
      <c r="G355" s="148">
        <v>123500</v>
      </c>
    </row>
    <row r="356" spans="1:7" ht="15">
      <c r="A356" s="56" t="s">
        <v>144</v>
      </c>
      <c r="B356" s="115" t="s">
        <v>16</v>
      </c>
      <c r="C356" s="89" t="s">
        <v>153</v>
      </c>
      <c r="D356" s="89" t="s">
        <v>141</v>
      </c>
      <c r="E356" s="93" t="s">
        <v>1</v>
      </c>
      <c r="F356" s="89" t="s">
        <v>143</v>
      </c>
      <c r="G356" s="148">
        <v>1156485</v>
      </c>
    </row>
    <row r="357" spans="1:7" ht="34.5" customHeight="1">
      <c r="A357" s="56" t="s">
        <v>712</v>
      </c>
      <c r="B357" s="115" t="s">
        <v>16</v>
      </c>
      <c r="C357" s="89" t="s">
        <v>153</v>
      </c>
      <c r="D357" s="89" t="s">
        <v>141</v>
      </c>
      <c r="E357" s="93" t="s">
        <v>713</v>
      </c>
      <c r="F357" s="89"/>
      <c r="G357" s="148">
        <f>SUM(G358)</f>
        <v>5000</v>
      </c>
    </row>
    <row r="358" spans="1:7" ht="45">
      <c r="A358" s="56" t="s">
        <v>727</v>
      </c>
      <c r="B358" s="115" t="s">
        <v>16</v>
      </c>
      <c r="C358" s="89" t="s">
        <v>153</v>
      </c>
      <c r="D358" s="89" t="s">
        <v>141</v>
      </c>
      <c r="E358" s="93" t="s">
        <v>714</v>
      </c>
      <c r="F358" s="89"/>
      <c r="G358" s="148">
        <f>SUM(G359)</f>
        <v>5000</v>
      </c>
    </row>
    <row r="359" spans="1:7" ht="30">
      <c r="A359" s="56" t="s">
        <v>715</v>
      </c>
      <c r="B359" s="115" t="s">
        <v>16</v>
      </c>
      <c r="C359" s="89" t="s">
        <v>153</v>
      </c>
      <c r="D359" s="89" t="s">
        <v>141</v>
      </c>
      <c r="E359" s="93" t="s">
        <v>716</v>
      </c>
      <c r="F359" s="89"/>
      <c r="G359" s="148">
        <f>SUM(G360)</f>
        <v>5000</v>
      </c>
    </row>
    <row r="360" spans="1:7" ht="30">
      <c r="A360" s="56" t="s">
        <v>209</v>
      </c>
      <c r="B360" s="115" t="s">
        <v>16</v>
      </c>
      <c r="C360" s="89" t="s">
        <v>153</v>
      </c>
      <c r="D360" s="89" t="s">
        <v>141</v>
      </c>
      <c r="E360" s="93" t="s">
        <v>724</v>
      </c>
      <c r="F360" s="89"/>
      <c r="G360" s="148">
        <f>SUM(G361)</f>
        <v>5000</v>
      </c>
    </row>
    <row r="361" spans="1:7" ht="30">
      <c r="A361" s="56" t="s">
        <v>101</v>
      </c>
      <c r="B361" s="115" t="s">
        <v>16</v>
      </c>
      <c r="C361" s="89" t="s">
        <v>153</v>
      </c>
      <c r="D361" s="89" t="s">
        <v>141</v>
      </c>
      <c r="E361" s="93" t="s">
        <v>724</v>
      </c>
      <c r="F361" s="89" t="s">
        <v>142</v>
      </c>
      <c r="G361" s="148">
        <v>5000</v>
      </c>
    </row>
    <row r="362" spans="1:7" ht="15">
      <c r="A362" s="55" t="s">
        <v>743</v>
      </c>
      <c r="B362" s="115" t="s">
        <v>16</v>
      </c>
      <c r="C362" s="90" t="s">
        <v>153</v>
      </c>
      <c r="D362" s="90" t="s">
        <v>153</v>
      </c>
      <c r="E362" s="91"/>
      <c r="F362" s="89"/>
      <c r="G362" s="147">
        <f>SUM(G363)</f>
        <v>2541529</v>
      </c>
    </row>
    <row r="363" spans="1:7" ht="57">
      <c r="A363" s="55" t="s">
        <v>773</v>
      </c>
      <c r="B363" s="115" t="s">
        <v>16</v>
      </c>
      <c r="C363" s="90" t="s">
        <v>153</v>
      </c>
      <c r="D363" s="90" t="s">
        <v>153</v>
      </c>
      <c r="E363" s="91" t="s">
        <v>334</v>
      </c>
      <c r="F363" s="90"/>
      <c r="G363" s="147">
        <f>SUM(G364+G369)</f>
        <v>2541529</v>
      </c>
    </row>
    <row r="364" spans="1:7" ht="60">
      <c r="A364" s="58" t="s">
        <v>775</v>
      </c>
      <c r="B364" s="115" t="s">
        <v>16</v>
      </c>
      <c r="C364" s="89" t="s">
        <v>153</v>
      </c>
      <c r="D364" s="89" t="s">
        <v>153</v>
      </c>
      <c r="E364" s="93" t="s">
        <v>2</v>
      </c>
      <c r="F364" s="89"/>
      <c r="G364" s="148">
        <f>SUM(G365)</f>
        <v>100000</v>
      </c>
    </row>
    <row r="365" spans="1:7" ht="25.5" customHeight="1">
      <c r="A365" s="58" t="s">
        <v>3</v>
      </c>
      <c r="B365" s="115" t="s">
        <v>16</v>
      </c>
      <c r="C365" s="89" t="s">
        <v>153</v>
      </c>
      <c r="D365" s="89" t="s">
        <v>153</v>
      </c>
      <c r="E365" s="93" t="s">
        <v>4</v>
      </c>
      <c r="F365" s="89"/>
      <c r="G365" s="148">
        <f>SUM(G366)</f>
        <v>100000</v>
      </c>
    </row>
    <row r="366" spans="1:7" ht="15">
      <c r="A366" s="15" t="s">
        <v>210</v>
      </c>
      <c r="B366" s="115" t="s">
        <v>16</v>
      </c>
      <c r="C366" s="89" t="s">
        <v>153</v>
      </c>
      <c r="D366" s="89" t="s">
        <v>153</v>
      </c>
      <c r="E366" s="93" t="s">
        <v>5</v>
      </c>
      <c r="F366" s="89"/>
      <c r="G366" s="148">
        <f>SUM(G367+G368)</f>
        <v>100000</v>
      </c>
    </row>
    <row r="367" spans="1:7" ht="30">
      <c r="A367" s="56" t="s">
        <v>101</v>
      </c>
      <c r="B367" s="115" t="s">
        <v>16</v>
      </c>
      <c r="C367" s="89" t="s">
        <v>153</v>
      </c>
      <c r="D367" s="89" t="s">
        <v>153</v>
      </c>
      <c r="E367" s="93" t="s">
        <v>6</v>
      </c>
      <c r="F367" s="89" t="s">
        <v>142</v>
      </c>
      <c r="G367" s="148">
        <v>30000</v>
      </c>
    </row>
    <row r="368" spans="1:7" ht="15">
      <c r="A368" s="56" t="s">
        <v>164</v>
      </c>
      <c r="B368" s="115" t="s">
        <v>16</v>
      </c>
      <c r="C368" s="89" t="s">
        <v>153</v>
      </c>
      <c r="D368" s="89" t="s">
        <v>153</v>
      </c>
      <c r="E368" s="93" t="s">
        <v>6</v>
      </c>
      <c r="F368" s="89" t="s">
        <v>163</v>
      </c>
      <c r="G368" s="148">
        <v>70000</v>
      </c>
    </row>
    <row r="369" spans="1:7" ht="60">
      <c r="A369" s="58" t="s">
        <v>777</v>
      </c>
      <c r="B369" s="115" t="s">
        <v>16</v>
      </c>
      <c r="C369" s="89" t="s">
        <v>153</v>
      </c>
      <c r="D369" s="89" t="s">
        <v>153</v>
      </c>
      <c r="E369" s="93" t="s">
        <v>7</v>
      </c>
      <c r="F369" s="89"/>
      <c r="G369" s="148">
        <f>SUM(G370)</f>
        <v>2441529</v>
      </c>
    </row>
    <row r="370" spans="1:7" ht="53.25" customHeight="1">
      <c r="A370" s="58" t="s">
        <v>708</v>
      </c>
      <c r="B370" s="115" t="s">
        <v>16</v>
      </c>
      <c r="C370" s="89" t="s">
        <v>153</v>
      </c>
      <c r="D370" s="89" t="s">
        <v>153</v>
      </c>
      <c r="E370" s="93" t="s">
        <v>33</v>
      </c>
      <c r="F370" s="89"/>
      <c r="G370" s="148">
        <f>SUM(G373+G371)</f>
        <v>2441529</v>
      </c>
    </row>
    <row r="371" spans="1:7" ht="60">
      <c r="A371" s="187" t="s">
        <v>845</v>
      </c>
      <c r="B371" s="115" t="s">
        <v>16</v>
      </c>
      <c r="C371" s="89" t="s">
        <v>153</v>
      </c>
      <c r="D371" s="89" t="s">
        <v>153</v>
      </c>
      <c r="E371" s="93" t="s">
        <v>844</v>
      </c>
      <c r="F371" s="89"/>
      <c r="G371" s="148">
        <f>SUM(G372)</f>
        <v>874800</v>
      </c>
    </row>
    <row r="372" spans="1:7" ht="30">
      <c r="A372" s="56" t="s">
        <v>101</v>
      </c>
      <c r="B372" s="115" t="s">
        <v>16</v>
      </c>
      <c r="C372" s="89" t="s">
        <v>153</v>
      </c>
      <c r="D372" s="89" t="s">
        <v>153</v>
      </c>
      <c r="E372" s="93" t="s">
        <v>844</v>
      </c>
      <c r="F372" s="89" t="s">
        <v>142</v>
      </c>
      <c r="G372" s="148">
        <v>874800</v>
      </c>
    </row>
    <row r="373" spans="1:7" ht="15">
      <c r="A373" s="15" t="s">
        <v>87</v>
      </c>
      <c r="B373" s="115" t="s">
        <v>16</v>
      </c>
      <c r="C373" s="89" t="s">
        <v>153</v>
      </c>
      <c r="D373" s="89" t="s">
        <v>153</v>
      </c>
      <c r="E373" s="93" t="s">
        <v>88</v>
      </c>
      <c r="F373" s="89"/>
      <c r="G373" s="148">
        <f>SUM(G374:G375)</f>
        <v>1566729</v>
      </c>
    </row>
    <row r="374" spans="1:7" ht="30">
      <c r="A374" s="56" t="s">
        <v>101</v>
      </c>
      <c r="B374" s="115" t="s">
        <v>16</v>
      </c>
      <c r="C374" s="89" t="s">
        <v>153</v>
      </c>
      <c r="D374" s="89" t="s">
        <v>153</v>
      </c>
      <c r="E374" s="93" t="s">
        <v>88</v>
      </c>
      <c r="F374" s="89" t="s">
        <v>142</v>
      </c>
      <c r="G374" s="148">
        <v>213300</v>
      </c>
    </row>
    <row r="375" spans="1:7" ht="15.75" customHeight="1">
      <c r="A375" s="56" t="s">
        <v>164</v>
      </c>
      <c r="B375" s="115" t="s">
        <v>16</v>
      </c>
      <c r="C375" s="89" t="s">
        <v>153</v>
      </c>
      <c r="D375" s="89" t="s">
        <v>153</v>
      </c>
      <c r="E375" s="93" t="s">
        <v>88</v>
      </c>
      <c r="F375" s="89" t="s">
        <v>163</v>
      </c>
      <c r="G375" s="148">
        <v>1353429</v>
      </c>
    </row>
    <row r="376" spans="1:7" ht="15">
      <c r="A376" s="55" t="s">
        <v>155</v>
      </c>
      <c r="B376" s="115" t="s">
        <v>16</v>
      </c>
      <c r="C376" s="90" t="s">
        <v>153</v>
      </c>
      <c r="D376" s="90" t="s">
        <v>156</v>
      </c>
      <c r="E376" s="91"/>
      <c r="F376" s="89"/>
      <c r="G376" s="147">
        <f>SUM(G377)</f>
        <v>8973262</v>
      </c>
    </row>
    <row r="377" spans="1:7" ht="30">
      <c r="A377" s="58" t="s">
        <v>711</v>
      </c>
      <c r="B377" s="115" t="s">
        <v>16</v>
      </c>
      <c r="C377" s="89" t="s">
        <v>153</v>
      </c>
      <c r="D377" s="89" t="s">
        <v>156</v>
      </c>
      <c r="E377" s="89" t="s">
        <v>323</v>
      </c>
      <c r="F377" s="89"/>
      <c r="G377" s="148">
        <f>SUM(G378)</f>
        <v>8973262</v>
      </c>
    </row>
    <row r="378" spans="1:7" ht="39" customHeight="1">
      <c r="A378" s="58" t="s">
        <v>684</v>
      </c>
      <c r="B378" s="115" t="s">
        <v>16</v>
      </c>
      <c r="C378" s="89" t="s">
        <v>153</v>
      </c>
      <c r="D378" s="89" t="s">
        <v>156</v>
      </c>
      <c r="E378" s="89" t="s">
        <v>394</v>
      </c>
      <c r="F378" s="89"/>
      <c r="G378" s="148">
        <f>SUM(G379+G389)</f>
        <v>8973262</v>
      </c>
    </row>
    <row r="379" spans="1:7" ht="30">
      <c r="A379" s="56" t="s">
        <v>9</v>
      </c>
      <c r="B379" s="115" t="s">
        <v>16</v>
      </c>
      <c r="C379" s="89" t="s">
        <v>153</v>
      </c>
      <c r="D379" s="89" t="s">
        <v>156</v>
      </c>
      <c r="E379" s="89" t="s">
        <v>8</v>
      </c>
      <c r="F379" s="89"/>
      <c r="G379" s="148">
        <f>SUM(G380+G382+G386)</f>
        <v>8968762</v>
      </c>
    </row>
    <row r="380" spans="1:7" ht="30">
      <c r="A380" s="56" t="s">
        <v>126</v>
      </c>
      <c r="B380" s="115" t="s">
        <v>16</v>
      </c>
      <c r="C380" s="89" t="s">
        <v>153</v>
      </c>
      <c r="D380" s="89" t="s">
        <v>156</v>
      </c>
      <c r="E380" s="89" t="s">
        <v>10</v>
      </c>
      <c r="F380" s="89"/>
      <c r="G380" s="148">
        <f>SUM(G381)</f>
        <v>166326</v>
      </c>
    </row>
    <row r="381" spans="1:7" ht="45">
      <c r="A381" s="56" t="s">
        <v>744</v>
      </c>
      <c r="B381" s="115" t="s">
        <v>16</v>
      </c>
      <c r="C381" s="89" t="s">
        <v>153</v>
      </c>
      <c r="D381" s="89" t="s">
        <v>156</v>
      </c>
      <c r="E381" s="89" t="s">
        <v>10</v>
      </c>
      <c r="F381" s="89" t="s">
        <v>139</v>
      </c>
      <c r="G381" s="148">
        <v>166326</v>
      </c>
    </row>
    <row r="382" spans="1:7" ht="30">
      <c r="A382" s="56" t="s">
        <v>209</v>
      </c>
      <c r="B382" s="115" t="s">
        <v>16</v>
      </c>
      <c r="C382" s="89" t="s">
        <v>153</v>
      </c>
      <c r="D382" s="89" t="s">
        <v>156</v>
      </c>
      <c r="E382" s="89" t="s">
        <v>397</v>
      </c>
      <c r="F382" s="89"/>
      <c r="G382" s="148">
        <f>SUM(G383:G385)</f>
        <v>8672436</v>
      </c>
    </row>
    <row r="383" spans="1:7" ht="45">
      <c r="A383" s="56" t="s">
        <v>204</v>
      </c>
      <c r="B383" s="115" t="s">
        <v>16</v>
      </c>
      <c r="C383" s="89" t="s">
        <v>153</v>
      </c>
      <c r="D383" s="89" t="s">
        <v>156</v>
      </c>
      <c r="E383" s="89" t="s">
        <v>397</v>
      </c>
      <c r="F383" s="89" t="s">
        <v>139</v>
      </c>
      <c r="G383" s="148">
        <v>7346500</v>
      </c>
    </row>
    <row r="384" spans="1:7" ht="30">
      <c r="A384" s="56" t="s">
        <v>101</v>
      </c>
      <c r="B384" s="115" t="s">
        <v>16</v>
      </c>
      <c r="C384" s="89" t="s">
        <v>153</v>
      </c>
      <c r="D384" s="89" t="s">
        <v>156</v>
      </c>
      <c r="E384" s="89" t="s">
        <v>12</v>
      </c>
      <c r="F384" s="89" t="s">
        <v>142</v>
      </c>
      <c r="G384" s="148">
        <v>1315936</v>
      </c>
    </row>
    <row r="385" spans="1:7" ht="15">
      <c r="A385" s="56" t="s">
        <v>144</v>
      </c>
      <c r="B385" s="115" t="s">
        <v>16</v>
      </c>
      <c r="C385" s="89" t="s">
        <v>153</v>
      </c>
      <c r="D385" s="89" t="s">
        <v>156</v>
      </c>
      <c r="E385" s="89" t="s">
        <v>12</v>
      </c>
      <c r="F385" s="89" t="s">
        <v>143</v>
      </c>
      <c r="G385" s="148">
        <v>10000</v>
      </c>
    </row>
    <row r="386" spans="1:7" ht="15">
      <c r="A386" s="15" t="s">
        <v>90</v>
      </c>
      <c r="B386" s="115" t="s">
        <v>16</v>
      </c>
      <c r="C386" s="89" t="s">
        <v>153</v>
      </c>
      <c r="D386" s="89" t="s">
        <v>156</v>
      </c>
      <c r="E386" s="89" t="s">
        <v>91</v>
      </c>
      <c r="F386" s="89"/>
      <c r="G386" s="148">
        <f>SUM(G387)</f>
        <v>130000</v>
      </c>
    </row>
    <row r="387" spans="1:7" ht="28.5" customHeight="1">
      <c r="A387" s="56" t="s">
        <v>101</v>
      </c>
      <c r="B387" s="115" t="s">
        <v>16</v>
      </c>
      <c r="C387" s="89" t="s">
        <v>153</v>
      </c>
      <c r="D387" s="89" t="s">
        <v>156</v>
      </c>
      <c r="E387" s="89" t="s">
        <v>91</v>
      </c>
      <c r="F387" s="89" t="s">
        <v>142</v>
      </c>
      <c r="G387" s="148">
        <v>130000</v>
      </c>
    </row>
    <row r="388" spans="1:7" ht="20.25" customHeight="1">
      <c r="A388" s="56" t="s">
        <v>937</v>
      </c>
      <c r="B388" s="115" t="s">
        <v>16</v>
      </c>
      <c r="C388" s="89" t="s">
        <v>153</v>
      </c>
      <c r="D388" s="89" t="s">
        <v>156</v>
      </c>
      <c r="E388" s="89" t="s">
        <v>916</v>
      </c>
      <c r="F388" s="89"/>
      <c r="G388" s="148">
        <f>SUM(G389)</f>
        <v>4500</v>
      </c>
    </row>
    <row r="389" spans="1:7" ht="15">
      <c r="A389" s="15" t="s">
        <v>90</v>
      </c>
      <c r="B389" s="115" t="s">
        <v>16</v>
      </c>
      <c r="C389" s="89" t="s">
        <v>153</v>
      </c>
      <c r="D389" s="89" t="s">
        <v>156</v>
      </c>
      <c r="E389" s="89" t="s">
        <v>902</v>
      </c>
      <c r="F389" s="89"/>
      <c r="G389" s="148">
        <f>SUM(G390)</f>
        <v>4500</v>
      </c>
    </row>
    <row r="390" spans="1:7" ht="15">
      <c r="A390" s="56" t="s">
        <v>899</v>
      </c>
      <c r="B390" s="115" t="s">
        <v>16</v>
      </c>
      <c r="C390" s="89" t="s">
        <v>153</v>
      </c>
      <c r="D390" s="89" t="s">
        <v>156</v>
      </c>
      <c r="E390" s="89" t="s">
        <v>902</v>
      </c>
      <c r="F390" s="89" t="s">
        <v>163</v>
      </c>
      <c r="G390" s="148">
        <v>4500</v>
      </c>
    </row>
    <row r="391" spans="1:7" ht="15">
      <c r="A391" s="55" t="s">
        <v>157</v>
      </c>
      <c r="B391" s="115" t="s">
        <v>16</v>
      </c>
      <c r="C391" s="90" t="s">
        <v>159</v>
      </c>
      <c r="D391" s="90"/>
      <c r="E391" s="95"/>
      <c r="F391" s="89"/>
      <c r="G391" s="147">
        <f>SUM(G392+G413)</f>
        <v>15177387</v>
      </c>
    </row>
    <row r="392" spans="1:7" ht="15">
      <c r="A392" s="55" t="s">
        <v>158</v>
      </c>
      <c r="B392" s="115" t="s">
        <v>16</v>
      </c>
      <c r="C392" s="90" t="s">
        <v>159</v>
      </c>
      <c r="D392" s="90" t="s">
        <v>136</v>
      </c>
      <c r="E392" s="91"/>
      <c r="F392" s="89"/>
      <c r="G392" s="147">
        <f>SUM(G393)</f>
        <v>13804615</v>
      </c>
    </row>
    <row r="393" spans="1:7" ht="33.75" customHeight="1">
      <c r="A393" s="58" t="s">
        <v>340</v>
      </c>
      <c r="B393" s="115" t="s">
        <v>16</v>
      </c>
      <c r="C393" s="89" t="s">
        <v>159</v>
      </c>
      <c r="D393" s="89" t="s">
        <v>136</v>
      </c>
      <c r="E393" s="93" t="s">
        <v>341</v>
      </c>
      <c r="F393" s="89"/>
      <c r="G393" s="148">
        <f>SUM(G399+G405+G394)</f>
        <v>13804615</v>
      </c>
    </row>
    <row r="394" spans="1:7" ht="24" customHeight="1">
      <c r="A394" s="58" t="s">
        <v>60</v>
      </c>
      <c r="B394" s="115" t="s">
        <v>16</v>
      </c>
      <c r="C394" s="89" t="s">
        <v>159</v>
      </c>
      <c r="D394" s="89" t="s">
        <v>136</v>
      </c>
      <c r="E394" s="93" t="s">
        <v>59</v>
      </c>
      <c r="F394" s="89"/>
      <c r="G394" s="148">
        <f>SUM(G395)</f>
        <v>1093134</v>
      </c>
    </row>
    <row r="395" spans="1:7" ht="33.75" customHeight="1">
      <c r="A395" s="58" t="s">
        <v>58</v>
      </c>
      <c r="B395" s="115" t="s">
        <v>16</v>
      </c>
      <c r="C395" s="89" t="s">
        <v>159</v>
      </c>
      <c r="D395" s="89" t="s">
        <v>136</v>
      </c>
      <c r="E395" s="93" t="s">
        <v>262</v>
      </c>
      <c r="F395" s="89"/>
      <c r="G395" s="148">
        <f>SUM(G396)</f>
        <v>1093134</v>
      </c>
    </row>
    <row r="396" spans="1:7" ht="30">
      <c r="A396" s="56" t="s">
        <v>209</v>
      </c>
      <c r="B396" s="115" t="s">
        <v>16</v>
      </c>
      <c r="C396" s="89" t="s">
        <v>159</v>
      </c>
      <c r="D396" s="89" t="s">
        <v>136</v>
      </c>
      <c r="E396" s="93" t="s">
        <v>61</v>
      </c>
      <c r="F396" s="89"/>
      <c r="G396" s="148">
        <f>SUM(G397:G398)</f>
        <v>1093134</v>
      </c>
    </row>
    <row r="397" spans="1:7" ht="45">
      <c r="A397" s="56" t="s">
        <v>204</v>
      </c>
      <c r="B397" s="115" t="s">
        <v>16</v>
      </c>
      <c r="C397" s="89" t="s">
        <v>159</v>
      </c>
      <c r="D397" s="89" t="s">
        <v>136</v>
      </c>
      <c r="E397" s="93" t="s">
        <v>61</v>
      </c>
      <c r="F397" s="89" t="s">
        <v>139</v>
      </c>
      <c r="G397" s="148">
        <v>1066134</v>
      </c>
    </row>
    <row r="398" spans="1:7" ht="30">
      <c r="A398" s="56" t="s">
        <v>101</v>
      </c>
      <c r="B398" s="115" t="s">
        <v>16</v>
      </c>
      <c r="C398" s="89" t="s">
        <v>159</v>
      </c>
      <c r="D398" s="89" t="s">
        <v>136</v>
      </c>
      <c r="E398" s="93" t="s">
        <v>61</v>
      </c>
      <c r="F398" s="89" t="s">
        <v>142</v>
      </c>
      <c r="G398" s="148">
        <v>27000</v>
      </c>
    </row>
    <row r="399" spans="1:7" ht="30">
      <c r="A399" s="56" t="s">
        <v>342</v>
      </c>
      <c r="B399" s="115" t="s">
        <v>16</v>
      </c>
      <c r="C399" s="89" t="s">
        <v>159</v>
      </c>
      <c r="D399" s="89" t="s">
        <v>136</v>
      </c>
      <c r="E399" s="89" t="s">
        <v>343</v>
      </c>
      <c r="F399" s="89"/>
      <c r="G399" s="148">
        <f>SUM(G400)</f>
        <v>5926714</v>
      </c>
    </row>
    <row r="400" spans="1:7" ht="15">
      <c r="A400" s="56" t="s">
        <v>344</v>
      </c>
      <c r="B400" s="115" t="s">
        <v>16</v>
      </c>
      <c r="C400" s="89" t="s">
        <v>159</v>
      </c>
      <c r="D400" s="89" t="s">
        <v>136</v>
      </c>
      <c r="E400" s="89" t="s">
        <v>345</v>
      </c>
      <c r="F400" s="89"/>
      <c r="G400" s="148">
        <f>SUM(G401)</f>
        <v>5926714</v>
      </c>
    </row>
    <row r="401" spans="1:7" ht="30">
      <c r="A401" s="56" t="s">
        <v>209</v>
      </c>
      <c r="B401" s="115" t="s">
        <v>16</v>
      </c>
      <c r="C401" s="89" t="s">
        <v>159</v>
      </c>
      <c r="D401" s="89" t="s">
        <v>136</v>
      </c>
      <c r="E401" s="89" t="s">
        <v>346</v>
      </c>
      <c r="F401" s="89"/>
      <c r="G401" s="148">
        <f>SUM(G402:G404)</f>
        <v>5926714</v>
      </c>
    </row>
    <row r="402" spans="1:7" ht="45">
      <c r="A402" s="56" t="s">
        <v>204</v>
      </c>
      <c r="B402" s="115" t="s">
        <v>16</v>
      </c>
      <c r="C402" s="89" t="s">
        <v>159</v>
      </c>
      <c r="D402" s="89" t="s">
        <v>136</v>
      </c>
      <c r="E402" s="89" t="s">
        <v>347</v>
      </c>
      <c r="F402" s="89" t="s">
        <v>139</v>
      </c>
      <c r="G402" s="148">
        <v>4748000</v>
      </c>
    </row>
    <row r="403" spans="1:7" ht="30">
      <c r="A403" s="56" t="s">
        <v>101</v>
      </c>
      <c r="B403" s="115" t="s">
        <v>16</v>
      </c>
      <c r="C403" s="89" t="s">
        <v>159</v>
      </c>
      <c r="D403" s="89" t="s">
        <v>136</v>
      </c>
      <c r="E403" s="89" t="s">
        <v>348</v>
      </c>
      <c r="F403" s="89" t="s">
        <v>142</v>
      </c>
      <c r="G403" s="148">
        <v>1123786</v>
      </c>
    </row>
    <row r="404" spans="1:7" ht="15">
      <c r="A404" s="56" t="s">
        <v>144</v>
      </c>
      <c r="B404" s="115" t="s">
        <v>16</v>
      </c>
      <c r="C404" s="89" t="s">
        <v>159</v>
      </c>
      <c r="D404" s="89" t="s">
        <v>136</v>
      </c>
      <c r="E404" s="89" t="s">
        <v>346</v>
      </c>
      <c r="F404" s="89" t="s">
        <v>143</v>
      </c>
      <c r="G404" s="148">
        <v>54928</v>
      </c>
    </row>
    <row r="405" spans="1:7" ht="45">
      <c r="A405" s="56" t="s">
        <v>349</v>
      </c>
      <c r="B405" s="115" t="s">
        <v>16</v>
      </c>
      <c r="C405" s="89" t="s">
        <v>159</v>
      </c>
      <c r="D405" s="89" t="s">
        <v>136</v>
      </c>
      <c r="E405" s="89" t="s">
        <v>350</v>
      </c>
      <c r="F405" s="89"/>
      <c r="G405" s="148">
        <f>SUM(G406)</f>
        <v>6784767</v>
      </c>
    </row>
    <row r="406" spans="1:7" ht="30">
      <c r="A406" s="56" t="s">
        <v>351</v>
      </c>
      <c r="B406" s="115" t="s">
        <v>16</v>
      </c>
      <c r="C406" s="89" t="s">
        <v>159</v>
      </c>
      <c r="D406" s="89" t="s">
        <v>136</v>
      </c>
      <c r="E406" s="89" t="s">
        <v>352</v>
      </c>
      <c r="F406" s="89"/>
      <c r="G406" s="148">
        <f>SUM(G409+G407)</f>
        <v>6784767</v>
      </c>
    </row>
    <row r="407" spans="1:7" ht="30">
      <c r="A407" s="56" t="s">
        <v>745</v>
      </c>
      <c r="B407" s="115" t="s">
        <v>16</v>
      </c>
      <c r="C407" s="89" t="s">
        <v>159</v>
      </c>
      <c r="D407" s="89" t="s">
        <v>136</v>
      </c>
      <c r="E407" s="89" t="s">
        <v>746</v>
      </c>
      <c r="F407" s="89"/>
      <c r="G407" s="148">
        <f>SUM(G408)</f>
        <v>388720</v>
      </c>
    </row>
    <row r="408" spans="1:7" ht="30">
      <c r="A408" s="56" t="s">
        <v>101</v>
      </c>
      <c r="B408" s="115" t="s">
        <v>16</v>
      </c>
      <c r="C408" s="89" t="s">
        <v>159</v>
      </c>
      <c r="D408" s="89" t="s">
        <v>136</v>
      </c>
      <c r="E408" s="89" t="s">
        <v>746</v>
      </c>
      <c r="F408" s="89" t="s">
        <v>142</v>
      </c>
      <c r="G408" s="148">
        <v>388720</v>
      </c>
    </row>
    <row r="409" spans="1:7" ht="30">
      <c r="A409" s="56" t="s">
        <v>209</v>
      </c>
      <c r="B409" s="115" t="s">
        <v>16</v>
      </c>
      <c r="C409" s="89" t="s">
        <v>159</v>
      </c>
      <c r="D409" s="89" t="s">
        <v>136</v>
      </c>
      <c r="E409" s="89" t="s">
        <v>353</v>
      </c>
      <c r="F409" s="89"/>
      <c r="G409" s="148">
        <f>SUM(G410:G412)</f>
        <v>6396047</v>
      </c>
    </row>
    <row r="410" spans="1:7" ht="45">
      <c r="A410" s="56" t="s">
        <v>204</v>
      </c>
      <c r="B410" s="115" t="s">
        <v>16</v>
      </c>
      <c r="C410" s="89" t="s">
        <v>159</v>
      </c>
      <c r="D410" s="89" t="s">
        <v>136</v>
      </c>
      <c r="E410" s="89" t="s">
        <v>353</v>
      </c>
      <c r="F410" s="89" t="s">
        <v>139</v>
      </c>
      <c r="G410" s="148">
        <v>4581977</v>
      </c>
    </row>
    <row r="411" spans="1:7" ht="30">
      <c r="A411" s="56" t="s">
        <v>101</v>
      </c>
      <c r="B411" s="115" t="s">
        <v>16</v>
      </c>
      <c r="C411" s="89" t="s">
        <v>159</v>
      </c>
      <c r="D411" s="89" t="s">
        <v>136</v>
      </c>
      <c r="E411" s="89" t="s">
        <v>353</v>
      </c>
      <c r="F411" s="89" t="s">
        <v>142</v>
      </c>
      <c r="G411" s="148">
        <v>1794454</v>
      </c>
    </row>
    <row r="412" spans="1:7" ht="15">
      <c r="A412" s="56" t="s">
        <v>144</v>
      </c>
      <c r="B412" s="115" t="s">
        <v>16</v>
      </c>
      <c r="C412" s="89" t="s">
        <v>159</v>
      </c>
      <c r="D412" s="89" t="s">
        <v>136</v>
      </c>
      <c r="E412" s="89" t="s">
        <v>354</v>
      </c>
      <c r="F412" s="89" t="s">
        <v>143</v>
      </c>
      <c r="G412" s="148">
        <v>19616</v>
      </c>
    </row>
    <row r="413" spans="1:7" ht="15">
      <c r="A413" s="55" t="s">
        <v>160</v>
      </c>
      <c r="B413" s="115" t="s">
        <v>16</v>
      </c>
      <c r="C413" s="90" t="s">
        <v>159</v>
      </c>
      <c r="D413" s="90" t="s">
        <v>146</v>
      </c>
      <c r="E413" s="95"/>
      <c r="F413" s="89"/>
      <c r="G413" s="147">
        <f>SUM(G414)</f>
        <v>1372772</v>
      </c>
    </row>
    <row r="414" spans="1:7" ht="30">
      <c r="A414" s="56" t="s">
        <v>193</v>
      </c>
      <c r="B414" s="115" t="s">
        <v>16</v>
      </c>
      <c r="C414" s="89" t="s">
        <v>159</v>
      </c>
      <c r="D414" s="89" t="s">
        <v>146</v>
      </c>
      <c r="E414" s="89" t="s">
        <v>355</v>
      </c>
      <c r="F414" s="89"/>
      <c r="G414" s="148">
        <f>SUM(G415+G419)</f>
        <v>1372772</v>
      </c>
    </row>
    <row r="415" spans="1:7" ht="108" customHeight="1">
      <c r="A415" s="56" t="s">
        <v>342</v>
      </c>
      <c r="B415" s="115" t="s">
        <v>16</v>
      </c>
      <c r="C415" s="89" t="s">
        <v>159</v>
      </c>
      <c r="D415" s="89" t="s">
        <v>146</v>
      </c>
      <c r="E415" s="89" t="s">
        <v>36</v>
      </c>
      <c r="F415" s="89"/>
      <c r="G415" s="148">
        <f>SUM(G416)</f>
        <v>151200</v>
      </c>
    </row>
    <row r="416" spans="1:7" ht="78.75" customHeight="1">
      <c r="A416" s="56" t="s">
        <v>38</v>
      </c>
      <c r="B416" s="115" t="s">
        <v>16</v>
      </c>
      <c r="C416" s="89" t="s">
        <v>159</v>
      </c>
      <c r="D416" s="89" t="s">
        <v>146</v>
      </c>
      <c r="E416" s="89" t="s">
        <v>37</v>
      </c>
      <c r="F416" s="89"/>
      <c r="G416" s="148">
        <f>SUM(G417)</f>
        <v>151200</v>
      </c>
    </row>
    <row r="417" spans="1:7" ht="90">
      <c r="A417" s="56" t="s">
        <v>39</v>
      </c>
      <c r="B417" s="115" t="s">
        <v>16</v>
      </c>
      <c r="C417" s="89" t="s">
        <v>159</v>
      </c>
      <c r="D417" s="89" t="s">
        <v>146</v>
      </c>
      <c r="E417" s="89" t="s">
        <v>40</v>
      </c>
      <c r="F417" s="89"/>
      <c r="G417" s="148">
        <f>SUM(G418)</f>
        <v>151200</v>
      </c>
    </row>
    <row r="418" spans="1:7" ht="15">
      <c r="A418" s="56" t="s">
        <v>147</v>
      </c>
      <c r="B418" s="115" t="s">
        <v>16</v>
      </c>
      <c r="C418" s="89" t="s">
        <v>159</v>
      </c>
      <c r="D418" s="89" t="s">
        <v>146</v>
      </c>
      <c r="E418" s="89" t="s">
        <v>40</v>
      </c>
      <c r="F418" s="89" t="s">
        <v>198</v>
      </c>
      <c r="G418" s="148">
        <v>151200</v>
      </c>
    </row>
    <row r="419" spans="1:7" ht="45">
      <c r="A419" s="56" t="s">
        <v>349</v>
      </c>
      <c r="B419" s="115" t="s">
        <v>16</v>
      </c>
      <c r="C419" s="89" t="s">
        <v>159</v>
      </c>
      <c r="D419" s="89" t="s">
        <v>146</v>
      </c>
      <c r="E419" s="89" t="s">
        <v>350</v>
      </c>
      <c r="F419" s="89"/>
      <c r="G419" s="148">
        <f>SUM(G420)</f>
        <v>1221572</v>
      </c>
    </row>
    <row r="420" spans="1:7" ht="30">
      <c r="A420" s="56" t="s">
        <v>351</v>
      </c>
      <c r="B420" s="115" t="s">
        <v>16</v>
      </c>
      <c r="C420" s="89" t="s">
        <v>159</v>
      </c>
      <c r="D420" s="89" t="s">
        <v>146</v>
      </c>
      <c r="E420" s="89" t="s">
        <v>352</v>
      </c>
      <c r="F420" s="89"/>
      <c r="G420" s="148">
        <f>SUM(G421+G423)</f>
        <v>1221572</v>
      </c>
    </row>
    <row r="421" spans="1:7" ht="45">
      <c r="A421" s="56" t="s">
        <v>211</v>
      </c>
      <c r="B421" s="115" t="s">
        <v>16</v>
      </c>
      <c r="C421" s="89" t="s">
        <v>159</v>
      </c>
      <c r="D421" s="89" t="s">
        <v>146</v>
      </c>
      <c r="E421" s="89" t="s">
        <v>356</v>
      </c>
      <c r="F421" s="89"/>
      <c r="G421" s="148">
        <f>SUM(G422)</f>
        <v>52872</v>
      </c>
    </row>
    <row r="422" spans="1:7" ht="45">
      <c r="A422" s="56" t="s">
        <v>204</v>
      </c>
      <c r="B422" s="115" t="s">
        <v>16</v>
      </c>
      <c r="C422" s="89" t="s">
        <v>159</v>
      </c>
      <c r="D422" s="89" t="s">
        <v>146</v>
      </c>
      <c r="E422" s="89" t="s">
        <v>356</v>
      </c>
      <c r="F422" s="89" t="s">
        <v>139</v>
      </c>
      <c r="G422" s="148">
        <v>52872</v>
      </c>
    </row>
    <row r="423" spans="1:7" ht="30">
      <c r="A423" s="56" t="s">
        <v>209</v>
      </c>
      <c r="B423" s="115" t="s">
        <v>16</v>
      </c>
      <c r="C423" s="89" t="s">
        <v>159</v>
      </c>
      <c r="D423" s="89" t="s">
        <v>146</v>
      </c>
      <c r="E423" s="89" t="s">
        <v>353</v>
      </c>
      <c r="F423" s="89"/>
      <c r="G423" s="148">
        <f>SUM(G424:G426)</f>
        <v>1168700</v>
      </c>
    </row>
    <row r="424" spans="1:7" ht="45">
      <c r="A424" s="56" t="s">
        <v>204</v>
      </c>
      <c r="B424" s="115" t="s">
        <v>16</v>
      </c>
      <c r="C424" s="89" t="s">
        <v>159</v>
      </c>
      <c r="D424" s="89" t="s">
        <v>146</v>
      </c>
      <c r="E424" s="89" t="s">
        <v>353</v>
      </c>
      <c r="F424" s="89" t="s">
        <v>139</v>
      </c>
      <c r="G424" s="148">
        <v>830700</v>
      </c>
    </row>
    <row r="425" spans="1:7" ht="30">
      <c r="A425" s="56" t="s">
        <v>101</v>
      </c>
      <c r="B425" s="115" t="s">
        <v>16</v>
      </c>
      <c r="C425" s="89" t="s">
        <v>159</v>
      </c>
      <c r="D425" s="89" t="s">
        <v>146</v>
      </c>
      <c r="E425" s="89" t="s">
        <v>353</v>
      </c>
      <c r="F425" s="89" t="s">
        <v>142</v>
      </c>
      <c r="G425" s="148">
        <v>337000</v>
      </c>
    </row>
    <row r="426" spans="1:7" ht="15">
      <c r="A426" s="56" t="s">
        <v>144</v>
      </c>
      <c r="B426" s="115" t="s">
        <v>16</v>
      </c>
      <c r="C426" s="89" t="s">
        <v>159</v>
      </c>
      <c r="D426" s="89" t="s">
        <v>146</v>
      </c>
      <c r="E426" s="89" t="s">
        <v>353</v>
      </c>
      <c r="F426" s="89" t="s">
        <v>143</v>
      </c>
      <c r="G426" s="148">
        <v>1000</v>
      </c>
    </row>
    <row r="427" spans="1:7" ht="15">
      <c r="A427" s="55" t="s">
        <v>618</v>
      </c>
      <c r="B427" s="115" t="s">
        <v>16</v>
      </c>
      <c r="C427" s="90" t="s">
        <v>156</v>
      </c>
      <c r="D427" s="90" t="s">
        <v>196</v>
      </c>
      <c r="E427" s="90"/>
      <c r="F427" s="90"/>
      <c r="G427" s="147">
        <f>SUM(G428)</f>
        <v>106360</v>
      </c>
    </row>
    <row r="428" spans="1:7" ht="15">
      <c r="A428" s="55" t="s">
        <v>617</v>
      </c>
      <c r="B428" s="115" t="s">
        <v>16</v>
      </c>
      <c r="C428" s="90" t="s">
        <v>156</v>
      </c>
      <c r="D428" s="90" t="s">
        <v>153</v>
      </c>
      <c r="E428" s="90"/>
      <c r="F428" s="89"/>
      <c r="G428" s="148">
        <f>SUM(G429)</f>
        <v>106360</v>
      </c>
    </row>
    <row r="429" spans="1:7" ht="15">
      <c r="A429" s="59" t="s">
        <v>172</v>
      </c>
      <c r="B429" s="115" t="s">
        <v>16</v>
      </c>
      <c r="C429" s="90" t="s">
        <v>156</v>
      </c>
      <c r="D429" s="97" t="s">
        <v>153</v>
      </c>
      <c r="E429" s="91" t="s">
        <v>251</v>
      </c>
      <c r="F429" s="90"/>
      <c r="G429" s="148">
        <f>SUM(G430)</f>
        <v>106360</v>
      </c>
    </row>
    <row r="430" spans="1:7" ht="15">
      <c r="A430" s="15" t="s">
        <v>173</v>
      </c>
      <c r="B430" s="115" t="s">
        <v>16</v>
      </c>
      <c r="C430" s="89" t="s">
        <v>156</v>
      </c>
      <c r="D430" s="92" t="s">
        <v>153</v>
      </c>
      <c r="E430" s="93" t="s">
        <v>276</v>
      </c>
      <c r="F430" s="89"/>
      <c r="G430" s="148">
        <f>SUM(G433+G431)</f>
        <v>106360</v>
      </c>
    </row>
    <row r="431" spans="1:7" ht="30">
      <c r="A431" s="15" t="s">
        <v>841</v>
      </c>
      <c r="B431" s="115" t="s">
        <v>16</v>
      </c>
      <c r="C431" s="89" t="s">
        <v>156</v>
      </c>
      <c r="D431" s="92" t="s">
        <v>153</v>
      </c>
      <c r="E431" s="93" t="s">
        <v>584</v>
      </c>
      <c r="F431" s="89"/>
      <c r="G431" s="148">
        <f>SUM(G432)</f>
        <v>76760</v>
      </c>
    </row>
    <row r="432" spans="1:7" ht="30">
      <c r="A432" s="56" t="s">
        <v>101</v>
      </c>
      <c r="B432" s="115" t="s">
        <v>16</v>
      </c>
      <c r="C432" s="89" t="s">
        <v>156</v>
      </c>
      <c r="D432" s="92" t="s">
        <v>153</v>
      </c>
      <c r="E432" s="93" t="s">
        <v>584</v>
      </c>
      <c r="F432" s="89" t="s">
        <v>142</v>
      </c>
      <c r="G432" s="148">
        <v>76760</v>
      </c>
    </row>
    <row r="433" spans="1:7" ht="45">
      <c r="A433" s="58" t="s">
        <v>842</v>
      </c>
      <c r="B433" s="115" t="s">
        <v>16</v>
      </c>
      <c r="C433" s="89" t="s">
        <v>156</v>
      </c>
      <c r="D433" s="92" t="s">
        <v>153</v>
      </c>
      <c r="E433" s="93" t="s">
        <v>585</v>
      </c>
      <c r="F433" s="89"/>
      <c r="G433" s="148">
        <f>SUM(G434)</f>
        <v>29600</v>
      </c>
    </row>
    <row r="434" spans="1:7" ht="45">
      <c r="A434" s="56" t="s">
        <v>204</v>
      </c>
      <c r="B434" s="115" t="s">
        <v>16</v>
      </c>
      <c r="C434" s="89" t="s">
        <v>156</v>
      </c>
      <c r="D434" s="92" t="s">
        <v>153</v>
      </c>
      <c r="E434" s="93" t="s">
        <v>585</v>
      </c>
      <c r="F434" s="89" t="s">
        <v>139</v>
      </c>
      <c r="G434" s="148">
        <v>29600</v>
      </c>
    </row>
    <row r="435" spans="1:7" ht="15">
      <c r="A435" s="55" t="s">
        <v>161</v>
      </c>
      <c r="B435" s="115" t="s">
        <v>16</v>
      </c>
      <c r="C435" s="95">
        <v>10</v>
      </c>
      <c r="D435" s="95"/>
      <c r="E435" s="95"/>
      <c r="F435" s="89"/>
      <c r="G435" s="147">
        <f>SUM(G436+G442+G485)</f>
        <v>47634868</v>
      </c>
    </row>
    <row r="436" spans="1:7" ht="15">
      <c r="A436" s="55" t="s">
        <v>162</v>
      </c>
      <c r="B436" s="115" t="s">
        <v>16</v>
      </c>
      <c r="C436" s="95">
        <v>10</v>
      </c>
      <c r="D436" s="90" t="s">
        <v>136</v>
      </c>
      <c r="E436" s="95"/>
      <c r="F436" s="89"/>
      <c r="G436" s="147">
        <f>SUM(G437)</f>
        <v>220000</v>
      </c>
    </row>
    <row r="437" spans="1:7" ht="42.75">
      <c r="A437" s="18" t="s">
        <v>174</v>
      </c>
      <c r="B437" s="115" t="s">
        <v>16</v>
      </c>
      <c r="C437" s="90" t="s">
        <v>122</v>
      </c>
      <c r="D437" s="97" t="s">
        <v>136</v>
      </c>
      <c r="E437" s="91" t="s">
        <v>229</v>
      </c>
      <c r="F437" s="89"/>
      <c r="G437" s="148">
        <f>SUM(G438)</f>
        <v>220000</v>
      </c>
    </row>
    <row r="438" spans="1:7" ht="45">
      <c r="A438" s="56" t="s">
        <v>747</v>
      </c>
      <c r="B438" s="115" t="s">
        <v>16</v>
      </c>
      <c r="C438" s="96">
        <v>10</v>
      </c>
      <c r="D438" s="89" t="s">
        <v>136</v>
      </c>
      <c r="E438" s="93" t="s">
        <v>357</v>
      </c>
      <c r="F438" s="89"/>
      <c r="G438" s="148">
        <f>SUM(G440)</f>
        <v>220000</v>
      </c>
    </row>
    <row r="439" spans="1:7" ht="21" customHeight="1">
      <c r="A439" s="56" t="s">
        <v>53</v>
      </c>
      <c r="B439" s="115" t="s">
        <v>16</v>
      </c>
      <c r="C439" s="96">
        <v>10</v>
      </c>
      <c r="D439" s="89" t="s">
        <v>136</v>
      </c>
      <c r="E439" s="93" t="s">
        <v>358</v>
      </c>
      <c r="F439" s="89"/>
      <c r="G439" s="148">
        <f>SUM(G440)</f>
        <v>220000</v>
      </c>
    </row>
    <row r="440" spans="1:7" ht="30">
      <c r="A440" s="56" t="s">
        <v>188</v>
      </c>
      <c r="B440" s="115" t="s">
        <v>16</v>
      </c>
      <c r="C440" s="96">
        <v>10</v>
      </c>
      <c r="D440" s="89" t="s">
        <v>136</v>
      </c>
      <c r="E440" s="93" t="s">
        <v>359</v>
      </c>
      <c r="F440" s="89"/>
      <c r="G440" s="148">
        <f>SUM(G441)</f>
        <v>220000</v>
      </c>
    </row>
    <row r="441" spans="1:7" ht="15">
      <c r="A441" s="56" t="s">
        <v>164</v>
      </c>
      <c r="B441" s="115" t="s">
        <v>16</v>
      </c>
      <c r="C441" s="96">
        <v>10</v>
      </c>
      <c r="D441" s="89" t="s">
        <v>136</v>
      </c>
      <c r="E441" s="93" t="s">
        <v>360</v>
      </c>
      <c r="F441" s="89" t="s">
        <v>163</v>
      </c>
      <c r="G441" s="148">
        <v>220000</v>
      </c>
    </row>
    <row r="442" spans="1:7" ht="15">
      <c r="A442" s="55" t="s">
        <v>165</v>
      </c>
      <c r="B442" s="115" t="s">
        <v>16</v>
      </c>
      <c r="C442" s="95">
        <v>10</v>
      </c>
      <c r="D442" s="90" t="s">
        <v>141</v>
      </c>
      <c r="E442" s="91"/>
      <c r="F442" s="89"/>
      <c r="G442" s="147">
        <f>SUM(G443+G448+G465+G480)</f>
        <v>28465369</v>
      </c>
    </row>
    <row r="443" spans="1:7" ht="43.5" customHeight="1">
      <c r="A443" s="18" t="s">
        <v>192</v>
      </c>
      <c r="B443" s="115" t="s">
        <v>16</v>
      </c>
      <c r="C443" s="95">
        <v>10</v>
      </c>
      <c r="D443" s="90" t="s">
        <v>141</v>
      </c>
      <c r="E443" s="91" t="s">
        <v>361</v>
      </c>
      <c r="F443" s="90"/>
      <c r="G443" s="147">
        <f>SUM(G444)</f>
        <v>1033183</v>
      </c>
    </row>
    <row r="444" spans="1:7" ht="45">
      <c r="A444" s="56" t="s">
        <v>349</v>
      </c>
      <c r="B444" s="115" t="s">
        <v>16</v>
      </c>
      <c r="C444" s="96">
        <v>10</v>
      </c>
      <c r="D444" s="89" t="s">
        <v>141</v>
      </c>
      <c r="E444" s="93" t="s">
        <v>350</v>
      </c>
      <c r="F444" s="89"/>
      <c r="G444" s="148">
        <f>SUM(G446)</f>
        <v>1033183</v>
      </c>
    </row>
    <row r="445" spans="1:7" ht="34.5" customHeight="1">
      <c r="A445" s="56" t="s">
        <v>54</v>
      </c>
      <c r="B445" s="115" t="s">
        <v>16</v>
      </c>
      <c r="C445" s="96">
        <v>10</v>
      </c>
      <c r="D445" s="89" t="s">
        <v>141</v>
      </c>
      <c r="E445" s="93" t="s">
        <v>362</v>
      </c>
      <c r="F445" s="89"/>
      <c r="G445" s="148">
        <f>SUM(G446)</f>
        <v>1033183</v>
      </c>
    </row>
    <row r="446" spans="1:7" ht="45">
      <c r="A446" s="56" t="s">
        <v>363</v>
      </c>
      <c r="B446" s="115" t="s">
        <v>16</v>
      </c>
      <c r="C446" s="96">
        <v>10</v>
      </c>
      <c r="D446" s="89" t="s">
        <v>141</v>
      </c>
      <c r="E446" s="93" t="s">
        <v>364</v>
      </c>
      <c r="F446" s="89"/>
      <c r="G446" s="148">
        <f>SUM(G447)</f>
        <v>1033183</v>
      </c>
    </row>
    <row r="447" spans="1:7" ht="15">
      <c r="A447" s="56" t="s">
        <v>164</v>
      </c>
      <c r="B447" s="115" t="s">
        <v>16</v>
      </c>
      <c r="C447" s="96">
        <v>10</v>
      </c>
      <c r="D447" s="89" t="s">
        <v>141</v>
      </c>
      <c r="E447" s="93" t="s">
        <v>365</v>
      </c>
      <c r="F447" s="89" t="s">
        <v>163</v>
      </c>
      <c r="G447" s="148">
        <v>1033183</v>
      </c>
    </row>
    <row r="448" spans="1:7" ht="51" customHeight="1">
      <c r="A448" s="18" t="s">
        <v>174</v>
      </c>
      <c r="B448" s="115" t="s">
        <v>16</v>
      </c>
      <c r="C448" s="90" t="s">
        <v>122</v>
      </c>
      <c r="D448" s="90" t="s">
        <v>141</v>
      </c>
      <c r="E448" s="91" t="s">
        <v>229</v>
      </c>
      <c r="F448" s="89"/>
      <c r="G448" s="148">
        <f>SUM(G449)</f>
        <v>8848699</v>
      </c>
    </row>
    <row r="449" spans="1:7" ht="42.75">
      <c r="A449" s="55" t="s">
        <v>747</v>
      </c>
      <c r="B449" s="115" t="s">
        <v>16</v>
      </c>
      <c r="C449" s="95">
        <v>10</v>
      </c>
      <c r="D449" s="90" t="s">
        <v>141</v>
      </c>
      <c r="E449" s="91" t="s">
        <v>357</v>
      </c>
      <c r="F449" s="90"/>
      <c r="G449" s="147">
        <f>SUM(G450+G454+G461)</f>
        <v>8848699</v>
      </c>
    </row>
    <row r="450" spans="1:7" ht="30">
      <c r="A450" s="56" t="s">
        <v>55</v>
      </c>
      <c r="B450" s="115" t="s">
        <v>16</v>
      </c>
      <c r="C450" s="96">
        <v>10</v>
      </c>
      <c r="D450" s="89" t="s">
        <v>141</v>
      </c>
      <c r="E450" s="93" t="s">
        <v>366</v>
      </c>
      <c r="F450" s="89"/>
      <c r="G450" s="148">
        <f>SUM(G451)</f>
        <v>242489</v>
      </c>
    </row>
    <row r="451" spans="1:7" ht="30">
      <c r="A451" s="56" t="s">
        <v>378</v>
      </c>
      <c r="B451" s="115" t="s">
        <v>16</v>
      </c>
      <c r="C451" s="96">
        <v>10</v>
      </c>
      <c r="D451" s="89" t="s">
        <v>141</v>
      </c>
      <c r="E451" s="93" t="s">
        <v>370</v>
      </c>
      <c r="F451" s="89"/>
      <c r="G451" s="148">
        <f>SUM(G453+G452)</f>
        <v>242489</v>
      </c>
    </row>
    <row r="452" spans="1:7" ht="26.25" customHeight="1">
      <c r="A452" s="56" t="s">
        <v>101</v>
      </c>
      <c r="B452" s="115" t="s">
        <v>16</v>
      </c>
      <c r="C452" s="96">
        <v>10</v>
      </c>
      <c r="D452" s="89" t="s">
        <v>141</v>
      </c>
      <c r="E452" s="93" t="s">
        <v>370</v>
      </c>
      <c r="F452" s="89" t="s">
        <v>142</v>
      </c>
      <c r="G452" s="148">
        <v>4000</v>
      </c>
    </row>
    <row r="453" spans="1:7" ht="30.75" customHeight="1">
      <c r="A453" s="56" t="s">
        <v>164</v>
      </c>
      <c r="B453" s="115" t="s">
        <v>16</v>
      </c>
      <c r="C453" s="96">
        <v>10</v>
      </c>
      <c r="D453" s="89" t="s">
        <v>141</v>
      </c>
      <c r="E453" s="93" t="s">
        <v>370</v>
      </c>
      <c r="F453" s="89" t="s">
        <v>163</v>
      </c>
      <c r="G453" s="148">
        <v>238489</v>
      </c>
    </row>
    <row r="454" spans="1:7" ht="30">
      <c r="A454" s="56" t="s">
        <v>573</v>
      </c>
      <c r="B454" s="115" t="s">
        <v>16</v>
      </c>
      <c r="C454" s="96">
        <v>10</v>
      </c>
      <c r="D454" s="89" t="s">
        <v>141</v>
      </c>
      <c r="E454" s="93" t="s">
        <v>371</v>
      </c>
      <c r="F454" s="89"/>
      <c r="G454" s="148">
        <f>SUM(G458+G455)</f>
        <v>8088948</v>
      </c>
    </row>
    <row r="455" spans="1:7" ht="15">
      <c r="A455" s="57" t="s">
        <v>190</v>
      </c>
      <c r="B455" s="115" t="s">
        <v>16</v>
      </c>
      <c r="C455" s="96">
        <v>10</v>
      </c>
      <c r="D455" s="89" t="s">
        <v>141</v>
      </c>
      <c r="E455" s="93" t="s">
        <v>372</v>
      </c>
      <c r="F455" s="89"/>
      <c r="G455" s="148">
        <f>SUM(G457+G456)</f>
        <v>6838948</v>
      </c>
    </row>
    <row r="456" spans="1:7" ht="30">
      <c r="A456" s="56" t="s">
        <v>101</v>
      </c>
      <c r="B456" s="115" t="s">
        <v>16</v>
      </c>
      <c r="C456" s="96">
        <v>10</v>
      </c>
      <c r="D456" s="89" t="s">
        <v>141</v>
      </c>
      <c r="E456" s="93" t="s">
        <v>372</v>
      </c>
      <c r="F456" s="89" t="s">
        <v>142</v>
      </c>
      <c r="G456" s="148">
        <v>111000</v>
      </c>
    </row>
    <row r="457" spans="1:7" ht="15">
      <c r="A457" s="56" t="s">
        <v>164</v>
      </c>
      <c r="B457" s="115" t="s">
        <v>16</v>
      </c>
      <c r="C457" s="96">
        <v>10</v>
      </c>
      <c r="D457" s="89" t="s">
        <v>141</v>
      </c>
      <c r="E457" s="93" t="s">
        <v>373</v>
      </c>
      <c r="F457" s="89" t="s">
        <v>163</v>
      </c>
      <c r="G457" s="148">
        <v>6727948</v>
      </c>
    </row>
    <row r="458" spans="1:7" ht="15">
      <c r="A458" s="56" t="s">
        <v>191</v>
      </c>
      <c r="B458" s="115" t="s">
        <v>16</v>
      </c>
      <c r="C458" s="96">
        <v>10</v>
      </c>
      <c r="D458" s="89" t="s">
        <v>141</v>
      </c>
      <c r="E458" s="93" t="s">
        <v>374</v>
      </c>
      <c r="F458" s="89"/>
      <c r="G458" s="148">
        <f>SUM(G460+G459)</f>
        <v>1250000</v>
      </c>
    </row>
    <row r="459" spans="1:7" ht="30">
      <c r="A459" s="56" t="s">
        <v>101</v>
      </c>
      <c r="B459" s="115" t="s">
        <v>16</v>
      </c>
      <c r="C459" s="96">
        <v>10</v>
      </c>
      <c r="D459" s="89" t="s">
        <v>141</v>
      </c>
      <c r="E459" s="93" t="s">
        <v>375</v>
      </c>
      <c r="F459" s="89" t="s">
        <v>142</v>
      </c>
      <c r="G459" s="148">
        <v>24000</v>
      </c>
    </row>
    <row r="460" spans="1:7" ht="15">
      <c r="A460" s="56" t="s">
        <v>164</v>
      </c>
      <c r="B460" s="115" t="s">
        <v>16</v>
      </c>
      <c r="C460" s="96">
        <v>10</v>
      </c>
      <c r="D460" s="89" t="s">
        <v>141</v>
      </c>
      <c r="E460" s="93" t="s">
        <v>375</v>
      </c>
      <c r="F460" s="89" t="s">
        <v>163</v>
      </c>
      <c r="G460" s="148">
        <v>1226000</v>
      </c>
    </row>
    <row r="461" spans="1:7" ht="30">
      <c r="A461" s="56" t="s">
        <v>66</v>
      </c>
      <c r="B461" s="115" t="s">
        <v>16</v>
      </c>
      <c r="C461" s="96">
        <v>10</v>
      </c>
      <c r="D461" s="89" t="s">
        <v>141</v>
      </c>
      <c r="E461" s="93" t="s">
        <v>376</v>
      </c>
      <c r="F461" s="89"/>
      <c r="G461" s="148">
        <f>SUM(G462)</f>
        <v>517262</v>
      </c>
    </row>
    <row r="462" spans="1:7" ht="30">
      <c r="A462" s="56" t="s">
        <v>189</v>
      </c>
      <c r="B462" s="115" t="s">
        <v>16</v>
      </c>
      <c r="C462" s="96">
        <v>10</v>
      </c>
      <c r="D462" s="89" t="s">
        <v>141</v>
      </c>
      <c r="E462" s="93" t="s">
        <v>377</v>
      </c>
      <c r="F462" s="89"/>
      <c r="G462" s="148">
        <f>SUM(G464+G463)</f>
        <v>517262</v>
      </c>
    </row>
    <row r="463" spans="1:7" ht="30">
      <c r="A463" s="56" t="s">
        <v>101</v>
      </c>
      <c r="B463" s="115" t="s">
        <v>16</v>
      </c>
      <c r="C463" s="96">
        <v>10</v>
      </c>
      <c r="D463" s="89" t="s">
        <v>141</v>
      </c>
      <c r="E463" s="93" t="s">
        <v>377</v>
      </c>
      <c r="F463" s="89" t="s">
        <v>142</v>
      </c>
      <c r="G463" s="148">
        <v>9000</v>
      </c>
    </row>
    <row r="464" spans="1:7" ht="15">
      <c r="A464" s="56" t="s">
        <v>164</v>
      </c>
      <c r="B464" s="115" t="s">
        <v>16</v>
      </c>
      <c r="C464" s="96">
        <v>10</v>
      </c>
      <c r="D464" s="89" t="s">
        <v>141</v>
      </c>
      <c r="E464" s="93" t="s">
        <v>379</v>
      </c>
      <c r="F464" s="89" t="s">
        <v>163</v>
      </c>
      <c r="G464" s="148">
        <v>508262</v>
      </c>
    </row>
    <row r="465" spans="1:7" ht="30">
      <c r="A465" s="58" t="s">
        <v>683</v>
      </c>
      <c r="B465" s="115" t="s">
        <v>16</v>
      </c>
      <c r="C465" s="96">
        <v>10</v>
      </c>
      <c r="D465" s="89" t="s">
        <v>141</v>
      </c>
      <c r="E465" s="93" t="s">
        <v>323</v>
      </c>
      <c r="F465" s="89"/>
      <c r="G465" s="148">
        <f>SUM(G466+G475)</f>
        <v>16803979</v>
      </c>
    </row>
    <row r="466" spans="1:7" ht="45">
      <c r="A466" s="56" t="s">
        <v>741</v>
      </c>
      <c r="B466" s="115" t="s">
        <v>16</v>
      </c>
      <c r="C466" s="96">
        <v>10</v>
      </c>
      <c r="D466" s="89" t="s">
        <v>141</v>
      </c>
      <c r="E466" s="93" t="s">
        <v>324</v>
      </c>
      <c r="F466" s="89"/>
      <c r="G466" s="148">
        <f>SUM(G467+G471)</f>
        <v>16452068.940000001</v>
      </c>
    </row>
    <row r="467" spans="1:7" ht="30">
      <c r="A467" s="56" t="s">
        <v>380</v>
      </c>
      <c r="B467" s="115" t="s">
        <v>16</v>
      </c>
      <c r="C467" s="96">
        <v>10</v>
      </c>
      <c r="D467" s="89" t="s">
        <v>141</v>
      </c>
      <c r="E467" s="93" t="s">
        <v>381</v>
      </c>
      <c r="F467" s="89"/>
      <c r="G467" s="148">
        <f>SUM(G468)</f>
        <v>2456372.54</v>
      </c>
    </row>
    <row r="468" spans="1:7" ht="60">
      <c r="A468" s="56" t="s">
        <v>383</v>
      </c>
      <c r="B468" s="117" t="s">
        <v>16</v>
      </c>
      <c r="C468" s="96">
        <v>10</v>
      </c>
      <c r="D468" s="89" t="s">
        <v>141</v>
      </c>
      <c r="E468" s="93" t="s">
        <v>382</v>
      </c>
      <c r="F468" s="89"/>
      <c r="G468" s="148">
        <f>SUM(G470+G469)</f>
        <v>2456372.54</v>
      </c>
    </row>
    <row r="469" spans="1:7" ht="30">
      <c r="A469" s="56" t="s">
        <v>101</v>
      </c>
      <c r="B469" s="117" t="s">
        <v>16</v>
      </c>
      <c r="C469" s="96">
        <v>10</v>
      </c>
      <c r="D469" s="89" t="s">
        <v>141</v>
      </c>
      <c r="E469" s="93" t="s">
        <v>382</v>
      </c>
      <c r="F469" s="89" t="s">
        <v>142</v>
      </c>
      <c r="G469" s="148">
        <v>957.54</v>
      </c>
    </row>
    <row r="470" spans="1:7" ht="15">
      <c r="A470" s="56" t="s">
        <v>164</v>
      </c>
      <c r="B470" s="118" t="s">
        <v>16</v>
      </c>
      <c r="C470" s="96">
        <v>10</v>
      </c>
      <c r="D470" s="89" t="s">
        <v>141</v>
      </c>
      <c r="E470" s="93" t="s">
        <v>382</v>
      </c>
      <c r="F470" s="89" t="s">
        <v>163</v>
      </c>
      <c r="G470" s="148">
        <v>2455415</v>
      </c>
    </row>
    <row r="471" spans="1:7" ht="30">
      <c r="A471" s="56" t="s">
        <v>83</v>
      </c>
      <c r="B471" s="118" t="s">
        <v>16</v>
      </c>
      <c r="C471" s="96">
        <v>10</v>
      </c>
      <c r="D471" s="89" t="s">
        <v>141</v>
      </c>
      <c r="E471" s="93" t="s">
        <v>385</v>
      </c>
      <c r="F471" s="89"/>
      <c r="G471" s="148">
        <f>SUM(G472)</f>
        <v>13995696.4</v>
      </c>
    </row>
    <row r="472" spans="1:7" ht="33" customHeight="1">
      <c r="A472" s="56" t="s">
        <v>383</v>
      </c>
      <c r="B472" s="117" t="s">
        <v>16</v>
      </c>
      <c r="C472" s="96">
        <v>10</v>
      </c>
      <c r="D472" s="89" t="s">
        <v>141</v>
      </c>
      <c r="E472" s="93" t="s">
        <v>386</v>
      </c>
      <c r="F472" s="89"/>
      <c r="G472" s="148">
        <f>SUM(G473:G474)</f>
        <v>13995696.4</v>
      </c>
    </row>
    <row r="473" spans="1:7" ht="24.75" customHeight="1">
      <c r="A473" s="56" t="s">
        <v>101</v>
      </c>
      <c r="B473" s="117" t="s">
        <v>16</v>
      </c>
      <c r="C473" s="96">
        <v>10</v>
      </c>
      <c r="D473" s="89" t="s">
        <v>141</v>
      </c>
      <c r="E473" s="93" t="s">
        <v>386</v>
      </c>
      <c r="F473" s="89" t="s">
        <v>142</v>
      </c>
      <c r="G473" s="148">
        <v>13573.64</v>
      </c>
    </row>
    <row r="474" spans="1:7" ht="15">
      <c r="A474" s="56" t="s">
        <v>164</v>
      </c>
      <c r="B474" s="117" t="s">
        <v>16</v>
      </c>
      <c r="C474" s="96">
        <v>10</v>
      </c>
      <c r="D474" s="89" t="s">
        <v>141</v>
      </c>
      <c r="E474" s="93" t="s">
        <v>386</v>
      </c>
      <c r="F474" s="89" t="s">
        <v>163</v>
      </c>
      <c r="G474" s="148">
        <v>13982122.76</v>
      </c>
    </row>
    <row r="475" spans="1:7" ht="45">
      <c r="A475" s="56" t="s">
        <v>742</v>
      </c>
      <c r="B475" s="117" t="s">
        <v>16</v>
      </c>
      <c r="C475" s="96">
        <v>10</v>
      </c>
      <c r="D475" s="89" t="s">
        <v>141</v>
      </c>
      <c r="E475" s="93" t="s">
        <v>406</v>
      </c>
      <c r="F475" s="89"/>
      <c r="G475" s="148">
        <f>SUM(G476)</f>
        <v>351910.06</v>
      </c>
    </row>
    <row r="476" spans="1:7" ht="60.75" customHeight="1">
      <c r="A476" s="56" t="s">
        <v>641</v>
      </c>
      <c r="B476" s="117" t="s">
        <v>16</v>
      </c>
      <c r="C476" s="96">
        <v>10</v>
      </c>
      <c r="D476" s="89" t="s">
        <v>141</v>
      </c>
      <c r="E476" s="93" t="s">
        <v>640</v>
      </c>
      <c r="F476" s="89"/>
      <c r="G476" s="148">
        <f>SUM(G477)</f>
        <v>351910.06</v>
      </c>
    </row>
    <row r="477" spans="1:7" ht="33.75" customHeight="1">
      <c r="A477" s="56" t="s">
        <v>643</v>
      </c>
      <c r="B477" s="118" t="s">
        <v>16</v>
      </c>
      <c r="C477" s="96">
        <v>10</v>
      </c>
      <c r="D477" s="89" t="s">
        <v>141</v>
      </c>
      <c r="E477" s="93" t="s">
        <v>642</v>
      </c>
      <c r="F477" s="89"/>
      <c r="G477" s="148">
        <f>SUM(G478:G479)</f>
        <v>351910.06</v>
      </c>
    </row>
    <row r="478" spans="1:7" ht="30">
      <c r="A478" s="56" t="s">
        <v>101</v>
      </c>
      <c r="B478" s="117" t="s">
        <v>16</v>
      </c>
      <c r="C478" s="96">
        <v>10</v>
      </c>
      <c r="D478" s="89" t="s">
        <v>141</v>
      </c>
      <c r="E478" s="93" t="s">
        <v>642</v>
      </c>
      <c r="F478" s="89" t="s">
        <v>142</v>
      </c>
      <c r="G478" s="148">
        <v>0</v>
      </c>
    </row>
    <row r="479" spans="1:7" ht="15">
      <c r="A479" s="56" t="s">
        <v>164</v>
      </c>
      <c r="B479" s="117" t="s">
        <v>16</v>
      </c>
      <c r="C479" s="96">
        <v>10</v>
      </c>
      <c r="D479" s="89" t="s">
        <v>141</v>
      </c>
      <c r="E479" s="93" t="s">
        <v>642</v>
      </c>
      <c r="F479" s="89" t="s">
        <v>163</v>
      </c>
      <c r="G479" s="148">
        <v>351910.06</v>
      </c>
    </row>
    <row r="480" spans="1:7" ht="60.75" customHeight="1">
      <c r="A480" s="56" t="s">
        <v>28</v>
      </c>
      <c r="B480" s="117" t="s">
        <v>16</v>
      </c>
      <c r="C480" s="96">
        <v>10</v>
      </c>
      <c r="D480" s="89" t="s">
        <v>141</v>
      </c>
      <c r="E480" s="93" t="s">
        <v>23</v>
      </c>
      <c r="F480" s="89"/>
      <c r="G480" s="148">
        <f>SUM(G481)</f>
        <v>1779508</v>
      </c>
    </row>
    <row r="481" spans="1:7" ht="12" customHeight="1">
      <c r="A481" s="56" t="s">
        <v>56</v>
      </c>
      <c r="B481" s="118" t="s">
        <v>16</v>
      </c>
      <c r="C481" s="96">
        <v>10</v>
      </c>
      <c r="D481" s="89" t="s">
        <v>141</v>
      </c>
      <c r="E481" s="93" t="s">
        <v>57</v>
      </c>
      <c r="F481" s="89"/>
      <c r="G481" s="148">
        <f>SUM(G482)</f>
        <v>1779508</v>
      </c>
    </row>
    <row r="482" spans="1:7" ht="30">
      <c r="A482" s="56" t="s">
        <v>702</v>
      </c>
      <c r="B482" s="118" t="s">
        <v>16</v>
      </c>
      <c r="C482" s="96">
        <v>10</v>
      </c>
      <c r="D482" s="89" t="s">
        <v>141</v>
      </c>
      <c r="E482" s="93" t="s">
        <v>67</v>
      </c>
      <c r="F482" s="89"/>
      <c r="G482" s="148">
        <f>SUM(G483)</f>
        <v>1779508</v>
      </c>
    </row>
    <row r="483" spans="1:7" ht="15">
      <c r="A483" s="56" t="s">
        <v>726</v>
      </c>
      <c r="B483" s="117" t="s">
        <v>16</v>
      </c>
      <c r="C483" s="96">
        <v>10</v>
      </c>
      <c r="D483" s="89" t="s">
        <v>141</v>
      </c>
      <c r="E483" s="93" t="s">
        <v>701</v>
      </c>
      <c r="F483" s="89"/>
      <c r="G483" s="148">
        <f>SUM(G484)</f>
        <v>1779508</v>
      </c>
    </row>
    <row r="484" spans="1:7" ht="21.75" customHeight="1">
      <c r="A484" s="56" t="s">
        <v>164</v>
      </c>
      <c r="B484" s="117" t="s">
        <v>16</v>
      </c>
      <c r="C484" s="96">
        <v>10</v>
      </c>
      <c r="D484" s="89" t="s">
        <v>141</v>
      </c>
      <c r="E484" s="93" t="s">
        <v>701</v>
      </c>
      <c r="F484" s="89" t="s">
        <v>163</v>
      </c>
      <c r="G484" s="148">
        <v>1779508</v>
      </c>
    </row>
    <row r="485" spans="1:7" ht="15">
      <c r="A485" s="55" t="s">
        <v>166</v>
      </c>
      <c r="B485" s="117" t="s">
        <v>16</v>
      </c>
      <c r="C485" s="95">
        <v>10</v>
      </c>
      <c r="D485" s="90" t="s">
        <v>146</v>
      </c>
      <c r="E485" s="91"/>
      <c r="F485" s="89"/>
      <c r="G485" s="147">
        <f>SUM(G486+G506+G502+G497)</f>
        <v>18949499</v>
      </c>
    </row>
    <row r="486" spans="1:7" ht="28.5">
      <c r="A486" s="18" t="s">
        <v>387</v>
      </c>
      <c r="B486" s="117" t="s">
        <v>16</v>
      </c>
      <c r="C486" s="90" t="s">
        <v>122</v>
      </c>
      <c r="D486" s="90" t="s">
        <v>146</v>
      </c>
      <c r="E486" s="91" t="s">
        <v>229</v>
      </c>
      <c r="F486" s="89"/>
      <c r="G486" s="147">
        <f>SUM(G487)</f>
        <v>16433291</v>
      </c>
    </row>
    <row r="487" spans="1:7" ht="30">
      <c r="A487" s="56" t="s">
        <v>748</v>
      </c>
      <c r="B487" s="117" t="s">
        <v>16</v>
      </c>
      <c r="C487" s="96">
        <v>10</v>
      </c>
      <c r="D487" s="89" t="s">
        <v>146</v>
      </c>
      <c r="E487" s="93" t="s">
        <v>235</v>
      </c>
      <c r="F487" s="89"/>
      <c r="G487" s="148">
        <f>SUM(G494+G488+G491)</f>
        <v>16433291</v>
      </c>
    </row>
    <row r="488" spans="1:7" ht="30">
      <c r="A488" s="56" t="s">
        <v>82</v>
      </c>
      <c r="B488" s="117" t="s">
        <v>16</v>
      </c>
      <c r="C488" s="96">
        <v>10</v>
      </c>
      <c r="D488" s="89" t="s">
        <v>146</v>
      </c>
      <c r="E488" s="93" t="s">
        <v>368</v>
      </c>
      <c r="F488" s="89"/>
      <c r="G488" s="148">
        <f>SUM(G489)</f>
        <v>1874724</v>
      </c>
    </row>
    <row r="489" spans="1:7" ht="15">
      <c r="A489" s="56" t="s">
        <v>367</v>
      </c>
      <c r="B489" s="117" t="s">
        <v>16</v>
      </c>
      <c r="C489" s="96">
        <v>10</v>
      </c>
      <c r="D489" s="89" t="s">
        <v>146</v>
      </c>
      <c r="E489" s="93" t="s">
        <v>369</v>
      </c>
      <c r="F489" s="89"/>
      <c r="G489" s="148">
        <f>SUM(G490)</f>
        <v>1874724</v>
      </c>
    </row>
    <row r="490" spans="1:7" ht="15">
      <c r="A490" s="56" t="s">
        <v>164</v>
      </c>
      <c r="B490" s="117" t="s">
        <v>16</v>
      </c>
      <c r="C490" s="96">
        <v>10</v>
      </c>
      <c r="D490" s="89" t="s">
        <v>146</v>
      </c>
      <c r="E490" s="93" t="s">
        <v>369</v>
      </c>
      <c r="F490" s="89" t="s">
        <v>163</v>
      </c>
      <c r="G490" s="148">
        <v>1874724</v>
      </c>
    </row>
    <row r="491" spans="1:7" ht="30">
      <c r="A491" s="56" t="s">
        <v>236</v>
      </c>
      <c r="B491" s="117" t="s">
        <v>16</v>
      </c>
      <c r="C491" s="96">
        <v>10</v>
      </c>
      <c r="D491" s="89" t="s">
        <v>146</v>
      </c>
      <c r="E491" s="93" t="s">
        <v>237</v>
      </c>
      <c r="F491" s="89"/>
      <c r="G491" s="148">
        <f>SUM(G492)</f>
        <v>600</v>
      </c>
    </row>
    <row r="492" spans="1:7" ht="45">
      <c r="A492" s="56" t="s">
        <v>205</v>
      </c>
      <c r="B492" s="117" t="s">
        <v>16</v>
      </c>
      <c r="C492" s="96">
        <v>10</v>
      </c>
      <c r="D492" s="89" t="s">
        <v>146</v>
      </c>
      <c r="E492" s="93" t="s">
        <v>239</v>
      </c>
      <c r="F492" s="89"/>
      <c r="G492" s="148">
        <f>SUM(G493)</f>
        <v>600</v>
      </c>
    </row>
    <row r="493" spans="1:7" ht="45">
      <c r="A493" s="56" t="s">
        <v>204</v>
      </c>
      <c r="B493" s="117" t="s">
        <v>16</v>
      </c>
      <c r="C493" s="96">
        <v>10</v>
      </c>
      <c r="D493" s="89" t="s">
        <v>146</v>
      </c>
      <c r="E493" s="93" t="s">
        <v>239</v>
      </c>
      <c r="F493" s="89" t="s">
        <v>139</v>
      </c>
      <c r="G493" s="148">
        <v>600</v>
      </c>
    </row>
    <row r="494" spans="1:7" ht="45">
      <c r="A494" s="56" t="s">
        <v>388</v>
      </c>
      <c r="B494" s="117" t="s">
        <v>16</v>
      </c>
      <c r="C494" s="96">
        <v>10</v>
      </c>
      <c r="D494" s="89" t="s">
        <v>146</v>
      </c>
      <c r="E494" s="93" t="s">
        <v>389</v>
      </c>
      <c r="F494" s="89"/>
      <c r="G494" s="148">
        <f>SUM(G495)</f>
        <v>14557967</v>
      </c>
    </row>
    <row r="495" spans="1:7" ht="30">
      <c r="A495" s="56" t="s">
        <v>710</v>
      </c>
      <c r="B495" s="117" t="s">
        <v>16</v>
      </c>
      <c r="C495" s="96">
        <v>10</v>
      </c>
      <c r="D495" s="89" t="s">
        <v>146</v>
      </c>
      <c r="E495" s="93" t="s">
        <v>390</v>
      </c>
      <c r="F495" s="89"/>
      <c r="G495" s="148">
        <f>SUM(G496)</f>
        <v>14557967</v>
      </c>
    </row>
    <row r="496" spans="1:7" ht="15">
      <c r="A496" s="56" t="s">
        <v>164</v>
      </c>
      <c r="B496" s="117" t="s">
        <v>16</v>
      </c>
      <c r="C496" s="96">
        <v>10</v>
      </c>
      <c r="D496" s="89" t="s">
        <v>146</v>
      </c>
      <c r="E496" s="93" t="s">
        <v>391</v>
      </c>
      <c r="F496" s="89" t="s">
        <v>163</v>
      </c>
      <c r="G496" s="148">
        <v>14557967</v>
      </c>
    </row>
    <row r="497" spans="1:7" ht="28.5">
      <c r="A497" s="18" t="s">
        <v>637</v>
      </c>
      <c r="B497" s="117" t="s">
        <v>16</v>
      </c>
      <c r="C497" s="96">
        <v>10</v>
      </c>
      <c r="D497" s="89" t="s">
        <v>146</v>
      </c>
      <c r="E497" s="91" t="s">
        <v>280</v>
      </c>
      <c r="F497" s="89"/>
      <c r="G497" s="148">
        <f>SUM(G498)</f>
        <v>500</v>
      </c>
    </row>
    <row r="498" spans="1:7" ht="45">
      <c r="A498" s="58" t="s">
        <v>739</v>
      </c>
      <c r="B498" s="117" t="s">
        <v>16</v>
      </c>
      <c r="C498" s="96">
        <v>10</v>
      </c>
      <c r="D498" s="89" t="s">
        <v>146</v>
      </c>
      <c r="E498" s="93" t="s">
        <v>281</v>
      </c>
      <c r="F498" s="89"/>
      <c r="G498" s="148">
        <f>SUM(G499)</f>
        <v>500</v>
      </c>
    </row>
    <row r="499" spans="1:7" ht="30">
      <c r="A499" s="58" t="s">
        <v>639</v>
      </c>
      <c r="B499" s="117" t="s">
        <v>16</v>
      </c>
      <c r="C499" s="96">
        <v>10</v>
      </c>
      <c r="D499" s="89" t="s">
        <v>146</v>
      </c>
      <c r="E499" s="93" t="s">
        <v>282</v>
      </c>
      <c r="F499" s="89"/>
      <c r="G499" s="148">
        <f>SUM(G500)</f>
        <v>500</v>
      </c>
    </row>
    <row r="500" spans="1:7" ht="30">
      <c r="A500" s="15" t="s">
        <v>209</v>
      </c>
      <c r="B500" s="117" t="s">
        <v>16</v>
      </c>
      <c r="C500" s="96">
        <v>10</v>
      </c>
      <c r="D500" s="89" t="s">
        <v>146</v>
      </c>
      <c r="E500" s="93" t="s">
        <v>283</v>
      </c>
      <c r="F500" s="89"/>
      <c r="G500" s="148">
        <f>SUM(G501)</f>
        <v>500</v>
      </c>
    </row>
    <row r="501" spans="1:7" ht="45">
      <c r="A501" s="56" t="s">
        <v>204</v>
      </c>
      <c r="B501" s="117" t="s">
        <v>16</v>
      </c>
      <c r="C501" s="96">
        <v>10</v>
      </c>
      <c r="D501" s="89" t="s">
        <v>146</v>
      </c>
      <c r="E501" s="93" t="s">
        <v>283</v>
      </c>
      <c r="F501" s="89" t="s">
        <v>139</v>
      </c>
      <c r="G501" s="148">
        <v>500</v>
      </c>
    </row>
    <row r="502" spans="1:7" ht="15">
      <c r="A502" s="94" t="s">
        <v>100</v>
      </c>
      <c r="B502" s="117" t="s">
        <v>16</v>
      </c>
      <c r="C502" s="96">
        <v>10</v>
      </c>
      <c r="D502" s="89" t="s">
        <v>146</v>
      </c>
      <c r="E502" s="90" t="s">
        <v>248</v>
      </c>
      <c r="F502" s="89"/>
      <c r="G502" s="148">
        <f>SUM(G503)</f>
        <v>1800</v>
      </c>
    </row>
    <row r="503" spans="1:7" ht="30">
      <c r="A503" s="46" t="s">
        <v>680</v>
      </c>
      <c r="B503" s="117" t="s">
        <v>16</v>
      </c>
      <c r="C503" s="96">
        <v>10</v>
      </c>
      <c r="D503" s="89" t="s">
        <v>146</v>
      </c>
      <c r="E503" s="89" t="s">
        <v>249</v>
      </c>
      <c r="F503" s="89"/>
      <c r="G503" s="148">
        <f>SUM(G504)</f>
        <v>1800</v>
      </c>
    </row>
    <row r="504" spans="1:7" ht="29.25" customHeight="1">
      <c r="A504" s="56" t="s">
        <v>203</v>
      </c>
      <c r="B504" s="117" t="s">
        <v>16</v>
      </c>
      <c r="C504" s="96">
        <v>10</v>
      </c>
      <c r="D504" s="89" t="s">
        <v>146</v>
      </c>
      <c r="E504" s="89" t="s">
        <v>250</v>
      </c>
      <c r="F504" s="89"/>
      <c r="G504" s="148">
        <f>SUM(G505)</f>
        <v>1800</v>
      </c>
    </row>
    <row r="505" spans="1:7" ht="25.5" customHeight="1">
      <c r="A505" s="56" t="s">
        <v>204</v>
      </c>
      <c r="B505" s="117" t="s">
        <v>16</v>
      </c>
      <c r="C505" s="96">
        <v>10</v>
      </c>
      <c r="D505" s="89" t="s">
        <v>146</v>
      </c>
      <c r="E505" s="89" t="s">
        <v>250</v>
      </c>
      <c r="F505" s="89" t="s">
        <v>139</v>
      </c>
      <c r="G505" s="148">
        <v>1800</v>
      </c>
    </row>
    <row r="506" spans="1:7" ht="15">
      <c r="A506" s="55" t="s">
        <v>172</v>
      </c>
      <c r="B506" s="117" t="s">
        <v>16</v>
      </c>
      <c r="C506" s="89" t="s">
        <v>122</v>
      </c>
      <c r="D506" s="89" t="s">
        <v>146</v>
      </c>
      <c r="E506" s="93" t="s">
        <v>251</v>
      </c>
      <c r="F506" s="89"/>
      <c r="G506" s="148">
        <f>SUM(G507)</f>
        <v>2513908</v>
      </c>
    </row>
    <row r="507" spans="1:7" ht="21.75" customHeight="1">
      <c r="A507" s="56" t="s">
        <v>173</v>
      </c>
      <c r="B507" s="117" t="s">
        <v>16</v>
      </c>
      <c r="C507" s="96">
        <v>10</v>
      </c>
      <c r="D507" s="89" t="s">
        <v>146</v>
      </c>
      <c r="E507" s="93" t="s">
        <v>276</v>
      </c>
      <c r="F507" s="89"/>
      <c r="G507" s="148">
        <f>SUM(G508)</f>
        <v>2513908</v>
      </c>
    </row>
    <row r="508" spans="1:7" ht="15">
      <c r="A508" s="56" t="s">
        <v>127</v>
      </c>
      <c r="B508" s="117" t="s">
        <v>16</v>
      </c>
      <c r="C508" s="96">
        <v>10</v>
      </c>
      <c r="D508" s="89" t="s">
        <v>146</v>
      </c>
      <c r="E508" s="93" t="s">
        <v>13</v>
      </c>
      <c r="F508" s="89"/>
      <c r="G508" s="148">
        <f>SUM(G509)</f>
        <v>2513908</v>
      </c>
    </row>
    <row r="509" spans="1:7" ht="15">
      <c r="A509" s="56" t="s">
        <v>164</v>
      </c>
      <c r="B509" s="117" t="s">
        <v>16</v>
      </c>
      <c r="C509" s="96">
        <v>10</v>
      </c>
      <c r="D509" s="89" t="s">
        <v>146</v>
      </c>
      <c r="E509" s="93" t="s">
        <v>14</v>
      </c>
      <c r="F509" s="89" t="s">
        <v>163</v>
      </c>
      <c r="G509" s="148">
        <v>2513908</v>
      </c>
    </row>
    <row r="510" spans="1:7" ht="15">
      <c r="A510" s="55" t="s">
        <v>197</v>
      </c>
      <c r="B510" s="117" t="s">
        <v>16</v>
      </c>
      <c r="C510" s="95">
        <v>11</v>
      </c>
      <c r="D510" s="90" t="s">
        <v>196</v>
      </c>
      <c r="E510" s="91"/>
      <c r="F510" s="90"/>
      <c r="G510" s="147">
        <f aca="true" t="shared" si="0" ref="G510:G515">SUM(G511)</f>
        <v>150000</v>
      </c>
    </row>
    <row r="511" spans="1:7" ht="63.75" customHeight="1">
      <c r="A511" s="55" t="s">
        <v>167</v>
      </c>
      <c r="B511" s="117" t="s">
        <v>16</v>
      </c>
      <c r="C511" s="95">
        <v>11</v>
      </c>
      <c r="D511" s="90" t="s">
        <v>138</v>
      </c>
      <c r="E511" s="91"/>
      <c r="F511" s="89"/>
      <c r="G511" s="147">
        <f t="shared" si="0"/>
        <v>150000</v>
      </c>
    </row>
    <row r="512" spans="1:7" ht="75" customHeight="1">
      <c r="A512" s="55" t="s">
        <v>773</v>
      </c>
      <c r="B512" s="117" t="s">
        <v>16</v>
      </c>
      <c r="C512" s="89" t="s">
        <v>168</v>
      </c>
      <c r="D512" s="89" t="s">
        <v>138</v>
      </c>
      <c r="E512" s="93" t="s">
        <v>334</v>
      </c>
      <c r="F512" s="89"/>
      <c r="G512" s="148">
        <f t="shared" si="0"/>
        <v>150000</v>
      </c>
    </row>
    <row r="513" spans="1:7" ht="48" customHeight="1">
      <c r="A513" s="58" t="s">
        <v>917</v>
      </c>
      <c r="B513" s="117" t="s">
        <v>16</v>
      </c>
      <c r="C513" s="89" t="s">
        <v>168</v>
      </c>
      <c r="D513" s="89" t="s">
        <v>138</v>
      </c>
      <c r="E513" s="93" t="s">
        <v>335</v>
      </c>
      <c r="F513" s="89"/>
      <c r="G513" s="148">
        <f t="shared" si="0"/>
        <v>150000</v>
      </c>
    </row>
    <row r="514" spans="1:7" ht="60">
      <c r="A514" s="58" t="s">
        <v>336</v>
      </c>
      <c r="B514" s="117" t="s">
        <v>16</v>
      </c>
      <c r="C514" s="89" t="s">
        <v>168</v>
      </c>
      <c r="D514" s="89" t="s">
        <v>138</v>
      </c>
      <c r="E514" s="93" t="s">
        <v>337</v>
      </c>
      <c r="F514" s="89"/>
      <c r="G514" s="148">
        <f t="shared" si="0"/>
        <v>150000</v>
      </c>
    </row>
    <row r="515" spans="1:7" ht="45">
      <c r="A515" s="56" t="s">
        <v>338</v>
      </c>
      <c r="B515" s="119" t="s">
        <v>16</v>
      </c>
      <c r="C515" s="89" t="s">
        <v>168</v>
      </c>
      <c r="D515" s="89" t="s">
        <v>138</v>
      </c>
      <c r="E515" s="93" t="s">
        <v>339</v>
      </c>
      <c r="F515" s="89"/>
      <c r="G515" s="148">
        <f t="shared" si="0"/>
        <v>150000</v>
      </c>
    </row>
    <row r="516" spans="1:7" ht="52.5" customHeight="1">
      <c r="A516" s="56" t="s">
        <v>164</v>
      </c>
      <c r="B516" s="120" t="s">
        <v>16</v>
      </c>
      <c r="C516" s="89" t="s">
        <v>168</v>
      </c>
      <c r="D516" s="89" t="s">
        <v>138</v>
      </c>
      <c r="E516" s="93" t="s">
        <v>339</v>
      </c>
      <c r="F516" s="89" t="s">
        <v>163</v>
      </c>
      <c r="G516" s="148">
        <v>150000</v>
      </c>
    </row>
    <row r="517" spans="1:7" ht="31.5" customHeight="1">
      <c r="A517" s="55" t="s">
        <v>750</v>
      </c>
      <c r="B517" s="120" t="s">
        <v>16</v>
      </c>
      <c r="C517" s="95">
        <v>14</v>
      </c>
      <c r="D517" s="95"/>
      <c r="E517" s="91"/>
      <c r="F517" s="89"/>
      <c r="G517" s="147">
        <f>SUM(G518)</f>
        <v>9617207.11</v>
      </c>
    </row>
    <row r="518" spans="1:7" ht="28.5">
      <c r="A518" s="55" t="s">
        <v>169</v>
      </c>
      <c r="B518" s="120" t="s">
        <v>16</v>
      </c>
      <c r="C518" s="95">
        <v>14</v>
      </c>
      <c r="D518" s="90" t="s">
        <v>136</v>
      </c>
      <c r="E518" s="91"/>
      <c r="F518" s="89"/>
      <c r="G518" s="147">
        <f>SUM(G519)</f>
        <v>9617207.11</v>
      </c>
    </row>
    <row r="519" spans="1:7" ht="30">
      <c r="A519" s="56" t="s">
        <v>81</v>
      </c>
      <c r="B519" s="121"/>
      <c r="C519" s="96">
        <v>14</v>
      </c>
      <c r="D519" s="89" t="s">
        <v>136</v>
      </c>
      <c r="E519" s="93" t="s">
        <v>327</v>
      </c>
      <c r="F519" s="89"/>
      <c r="G519" s="148">
        <f>SUM(G521)</f>
        <v>9617207.11</v>
      </c>
    </row>
    <row r="520" spans="1:7" ht="45">
      <c r="A520" s="56" t="s">
        <v>328</v>
      </c>
      <c r="C520" s="96">
        <v>14</v>
      </c>
      <c r="D520" s="89" t="s">
        <v>136</v>
      </c>
      <c r="E520" s="93" t="s">
        <v>785</v>
      </c>
      <c r="F520" s="89"/>
      <c r="G520" s="148">
        <f>SUM(G521)</f>
        <v>9617207.11</v>
      </c>
    </row>
    <row r="521" spans="1:7" ht="30">
      <c r="A521" s="56" t="s">
        <v>330</v>
      </c>
      <c r="C521" s="96">
        <v>14</v>
      </c>
      <c r="D521" s="89" t="s">
        <v>136</v>
      </c>
      <c r="E521" s="93" t="s">
        <v>331</v>
      </c>
      <c r="F521" s="89"/>
      <c r="G521" s="148">
        <f>SUM(G522)</f>
        <v>9617207.11</v>
      </c>
    </row>
    <row r="522" spans="1:7" ht="45">
      <c r="A522" s="15" t="s">
        <v>332</v>
      </c>
      <c r="C522" s="96">
        <v>14</v>
      </c>
      <c r="D522" s="89" t="s">
        <v>136</v>
      </c>
      <c r="E522" s="93" t="s">
        <v>333</v>
      </c>
      <c r="F522" s="89"/>
      <c r="G522" s="148">
        <f>SUM(G523)</f>
        <v>9617207.11</v>
      </c>
    </row>
    <row r="523" spans="1:7" ht="15">
      <c r="A523" s="15" t="s">
        <v>147</v>
      </c>
      <c r="C523" s="96">
        <v>14</v>
      </c>
      <c r="D523" s="89" t="s">
        <v>136</v>
      </c>
      <c r="E523" s="93" t="s">
        <v>333</v>
      </c>
      <c r="F523" s="89" t="s">
        <v>198</v>
      </c>
      <c r="G523" s="148">
        <v>9617207.11</v>
      </c>
    </row>
    <row r="587" ht="15.75" customHeight="1"/>
  </sheetData>
  <sheetProtection/>
  <mergeCells count="5">
    <mergeCell ref="A4:C7"/>
    <mergeCell ref="B8:G8"/>
    <mergeCell ref="A9:G9"/>
    <mergeCell ref="A10:G10"/>
    <mergeCell ref="A11:G11"/>
  </mergeCells>
  <hyperlinks>
    <hyperlink ref="A236" r:id="rId1" display="consultantplus://offline/ref=C6EF3AE28B6C46D1117CBBA251A07B11C6C7C5768D606C8B0E322DA1BBA42282C9440EEF08E6CC43400230U6VFM"/>
  </hyperlinks>
  <printOptions/>
  <pageMargins left="0.5118110236220472" right="0.4330708661417323" top="0.7480314960629921" bottom="0.7480314960629921" header="0.31496062992125984" footer="0.31496062992125984"/>
  <pageSetup fitToHeight="0"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1" max="1" width="78.421875" style="0" customWidth="1"/>
    <col min="2" max="2" width="12.8515625" style="102" customWidth="1"/>
    <col min="3" max="3" width="6.00390625" style="102" customWidth="1"/>
    <col min="4" max="4" width="16.8515625" style="0" customWidth="1"/>
    <col min="5" max="5" width="10.57421875" style="0" bestFit="1" customWidth="1"/>
  </cols>
  <sheetData>
    <row r="1" spans="1:4" ht="15" customHeight="1">
      <c r="A1" s="228"/>
      <c r="B1" s="228" t="s">
        <v>944</v>
      </c>
      <c r="C1" s="228"/>
      <c r="D1" s="228"/>
    </row>
    <row r="2" spans="1:4" ht="15">
      <c r="A2" s="228"/>
      <c r="B2" s="228"/>
      <c r="C2" s="228"/>
      <c r="D2" s="228"/>
    </row>
    <row r="3" spans="1:4" ht="15" customHeight="1">
      <c r="A3" s="228"/>
      <c r="B3" s="228"/>
      <c r="C3" s="228"/>
      <c r="D3" s="228"/>
    </row>
    <row r="4" spans="1:4" ht="15">
      <c r="A4" s="228"/>
      <c r="B4" s="228"/>
      <c r="C4" s="228"/>
      <c r="D4" s="228"/>
    </row>
    <row r="5" spans="1:4" ht="68.25" customHeight="1">
      <c r="A5" s="228"/>
      <c r="B5" s="228"/>
      <c r="C5" s="228"/>
      <c r="D5" s="228"/>
    </row>
    <row r="6" spans="1:4" ht="4.5" customHeight="1">
      <c r="A6" s="228"/>
      <c r="B6" s="122"/>
      <c r="C6" s="122"/>
      <c r="D6" s="9"/>
    </row>
    <row r="7" spans="1:4" ht="27.75" customHeight="1">
      <c r="A7" s="250" t="s">
        <v>760</v>
      </c>
      <c r="B7" s="250"/>
      <c r="C7" s="250"/>
      <c r="D7" s="250"/>
    </row>
    <row r="8" spans="1:4" ht="3.75" customHeight="1" hidden="1">
      <c r="A8" s="250"/>
      <c r="B8" s="250"/>
      <c r="C8" s="250"/>
      <c r="D8" s="250"/>
    </row>
    <row r="9" spans="1:4" ht="26.25" customHeight="1">
      <c r="A9" s="250"/>
      <c r="B9" s="250"/>
      <c r="C9" s="250"/>
      <c r="D9" s="250"/>
    </row>
    <row r="10" spans="1:4" ht="8.25" customHeight="1">
      <c r="A10" s="250"/>
      <c r="B10" s="250"/>
      <c r="C10" s="250"/>
      <c r="D10" s="250"/>
    </row>
    <row r="11" spans="1:4" ht="19.5" customHeight="1" hidden="1">
      <c r="A11" s="250"/>
      <c r="B11" s="250"/>
      <c r="C11" s="250"/>
      <c r="D11" s="250"/>
    </row>
    <row r="12" spans="2:4" ht="13.5" customHeight="1">
      <c r="B12" s="113"/>
      <c r="C12" s="113"/>
      <c r="D12" t="s">
        <v>119</v>
      </c>
    </row>
    <row r="13" spans="1:4" ht="32.25" customHeight="1">
      <c r="A13" s="16" t="s">
        <v>128</v>
      </c>
      <c r="B13" s="208" t="s">
        <v>131</v>
      </c>
      <c r="C13" s="63" t="s">
        <v>132</v>
      </c>
      <c r="D13" s="17" t="s">
        <v>669</v>
      </c>
    </row>
    <row r="14" spans="1:4" ht="15">
      <c r="A14" s="152" t="s">
        <v>62</v>
      </c>
      <c r="B14" s="209"/>
      <c r="C14" s="123"/>
      <c r="D14" s="146">
        <f>SUM(D15+D43+D87+D156+D163+D168+D173+D205+D222+D233+D241+D270+D283+D291+D296+D314+D332+D336+D342+D347+D353+D361+D377+D381+D319)</f>
        <v>673676592.0200001</v>
      </c>
    </row>
    <row r="15" spans="1:4" ht="28.5">
      <c r="A15" s="124" t="s">
        <v>340</v>
      </c>
      <c r="B15" s="210" t="s">
        <v>361</v>
      </c>
      <c r="C15" s="125"/>
      <c r="D15" s="150">
        <f>SUM(D16+D21+D30)</f>
        <v>16210570</v>
      </c>
    </row>
    <row r="16" spans="1:4" s="2" customFormat="1" ht="30">
      <c r="A16" s="126" t="s">
        <v>60</v>
      </c>
      <c r="B16" s="211" t="s">
        <v>59</v>
      </c>
      <c r="C16" s="127"/>
      <c r="D16" s="149">
        <f>SUM(D17)</f>
        <v>1093134</v>
      </c>
    </row>
    <row r="17" spans="1:4" s="2" customFormat="1" ht="15">
      <c r="A17" s="58" t="s">
        <v>58</v>
      </c>
      <c r="B17" s="212" t="s">
        <v>262</v>
      </c>
      <c r="C17" s="115"/>
      <c r="D17" s="148">
        <f>SUM(D18)</f>
        <v>1093134</v>
      </c>
    </row>
    <row r="18" spans="1:4" s="2" customFormat="1" ht="25.5" customHeight="1">
      <c r="A18" s="56" t="s">
        <v>209</v>
      </c>
      <c r="B18" s="212" t="s">
        <v>61</v>
      </c>
      <c r="C18" s="115"/>
      <c r="D18" s="148">
        <f>SUM(D19:D20)</f>
        <v>1093134</v>
      </c>
    </row>
    <row r="19" spans="1:4" s="2" customFormat="1" ht="45">
      <c r="A19" s="56" t="s">
        <v>204</v>
      </c>
      <c r="B19" s="212" t="s">
        <v>61</v>
      </c>
      <c r="C19" s="115" t="s">
        <v>139</v>
      </c>
      <c r="D19" s="148">
        <f>SUM(прил7!F397)</f>
        <v>1066134</v>
      </c>
    </row>
    <row r="20" spans="1:4" s="2" customFormat="1" ht="30">
      <c r="A20" s="56" t="s">
        <v>101</v>
      </c>
      <c r="B20" s="212" t="s">
        <v>61</v>
      </c>
      <c r="C20" s="115" t="s">
        <v>142</v>
      </c>
      <c r="D20" s="148">
        <f>SUM(прил7!F398)</f>
        <v>27000</v>
      </c>
    </row>
    <row r="21" spans="1:4" s="2" customFormat="1" ht="30">
      <c r="A21" s="56" t="s">
        <v>342</v>
      </c>
      <c r="B21" s="213" t="s">
        <v>343</v>
      </c>
      <c r="C21" s="115"/>
      <c r="D21" s="148">
        <f>SUM(D22+D25)</f>
        <v>6077914</v>
      </c>
    </row>
    <row r="22" spans="1:4" s="2" customFormat="1" ht="105">
      <c r="A22" s="56" t="s">
        <v>38</v>
      </c>
      <c r="B22" s="213" t="s">
        <v>37</v>
      </c>
      <c r="C22" s="115"/>
      <c r="D22" s="148">
        <f>SUM(D23)</f>
        <v>151200</v>
      </c>
    </row>
    <row r="23" spans="1:4" s="2" customFormat="1" ht="75">
      <c r="A23" s="56" t="s">
        <v>39</v>
      </c>
      <c r="B23" s="213" t="s">
        <v>40</v>
      </c>
      <c r="C23" s="115"/>
      <c r="D23" s="148">
        <f>SUM(D24)</f>
        <v>151200</v>
      </c>
    </row>
    <row r="24" spans="1:4" s="2" customFormat="1" ht="15">
      <c r="A24" s="56" t="s">
        <v>147</v>
      </c>
      <c r="B24" s="213" t="s">
        <v>40</v>
      </c>
      <c r="C24" s="115" t="s">
        <v>198</v>
      </c>
      <c r="D24" s="148">
        <f>SUM(прил7!F418)</f>
        <v>151200</v>
      </c>
    </row>
    <row r="25" spans="1:4" s="2" customFormat="1" ht="15">
      <c r="A25" s="56" t="s">
        <v>344</v>
      </c>
      <c r="B25" s="213" t="s">
        <v>345</v>
      </c>
      <c r="C25" s="115"/>
      <c r="D25" s="148">
        <f>SUM(D26)</f>
        <v>5926714</v>
      </c>
    </row>
    <row r="26" spans="1:4" s="2" customFormat="1" ht="23.25" customHeight="1">
      <c r="A26" s="56" t="s">
        <v>209</v>
      </c>
      <c r="B26" s="213" t="s">
        <v>346</v>
      </c>
      <c r="C26" s="115"/>
      <c r="D26" s="148">
        <f>SUM(D27:D29)</f>
        <v>5926714</v>
      </c>
    </row>
    <row r="27" spans="1:4" ht="45">
      <c r="A27" s="56" t="s">
        <v>204</v>
      </c>
      <c r="B27" s="213" t="s">
        <v>347</v>
      </c>
      <c r="C27" s="115" t="s">
        <v>139</v>
      </c>
      <c r="D27" s="148">
        <f>SUM(прил7!F402)</f>
        <v>4748000</v>
      </c>
    </row>
    <row r="28" spans="1:4" ht="30">
      <c r="A28" s="56" t="s">
        <v>101</v>
      </c>
      <c r="B28" s="213" t="s">
        <v>348</v>
      </c>
      <c r="C28" s="115" t="s">
        <v>142</v>
      </c>
      <c r="D28" s="148">
        <f>SUM(прил7!F403)</f>
        <v>1123786</v>
      </c>
    </row>
    <row r="29" spans="1:4" ht="15">
      <c r="A29" s="56" t="s">
        <v>144</v>
      </c>
      <c r="B29" s="213" t="s">
        <v>346</v>
      </c>
      <c r="C29" s="115" t="s">
        <v>143</v>
      </c>
      <c r="D29" s="148">
        <f>SUM(прил7!F404)</f>
        <v>54928</v>
      </c>
    </row>
    <row r="30" spans="1:4" s="2" customFormat="1" ht="45">
      <c r="A30" s="56" t="s">
        <v>349</v>
      </c>
      <c r="B30" s="213" t="s">
        <v>350</v>
      </c>
      <c r="C30" s="115"/>
      <c r="D30" s="148">
        <f>SUM(D31+D40)</f>
        <v>9039522</v>
      </c>
    </row>
    <row r="31" spans="1:4" s="2" customFormat="1" ht="30">
      <c r="A31" s="56" t="s">
        <v>351</v>
      </c>
      <c r="B31" s="213" t="s">
        <v>352</v>
      </c>
      <c r="C31" s="115"/>
      <c r="D31" s="148">
        <f>SUM(D32+D36+D34)</f>
        <v>8006339</v>
      </c>
    </row>
    <row r="32" spans="1:4" s="2" customFormat="1" ht="45">
      <c r="A32" s="56" t="s">
        <v>211</v>
      </c>
      <c r="B32" s="213" t="s">
        <v>356</v>
      </c>
      <c r="C32" s="115"/>
      <c r="D32" s="148">
        <f>SUM(D33)</f>
        <v>52872</v>
      </c>
    </row>
    <row r="33" spans="1:4" s="2" customFormat="1" ht="45">
      <c r="A33" s="56" t="s">
        <v>204</v>
      </c>
      <c r="B33" s="213" t="s">
        <v>356</v>
      </c>
      <c r="C33" s="115" t="s">
        <v>139</v>
      </c>
      <c r="D33" s="148">
        <f>SUM(прил7!F422)</f>
        <v>52872</v>
      </c>
    </row>
    <row r="34" spans="1:4" s="2" customFormat="1" ht="30">
      <c r="A34" s="56" t="s">
        <v>745</v>
      </c>
      <c r="B34" s="213" t="s">
        <v>746</v>
      </c>
      <c r="C34" s="115"/>
      <c r="D34" s="148">
        <f>SUM(D35)</f>
        <v>388720</v>
      </c>
    </row>
    <row r="35" spans="1:4" s="2" customFormat="1" ht="30">
      <c r="A35" s="56" t="s">
        <v>745</v>
      </c>
      <c r="B35" s="213" t="s">
        <v>746</v>
      </c>
      <c r="C35" s="115" t="s">
        <v>142</v>
      </c>
      <c r="D35" s="148">
        <f>SUM(прил7!F408)</f>
        <v>388720</v>
      </c>
    </row>
    <row r="36" spans="1:4" s="2" customFormat="1" ht="23.25" customHeight="1">
      <c r="A36" s="56" t="s">
        <v>209</v>
      </c>
      <c r="B36" s="213" t="s">
        <v>353</v>
      </c>
      <c r="C36" s="115"/>
      <c r="D36" s="148">
        <f>SUM(D37+D38+D39)</f>
        <v>7564747</v>
      </c>
    </row>
    <row r="37" spans="1:4" s="2" customFormat="1" ht="45">
      <c r="A37" s="56" t="s">
        <v>204</v>
      </c>
      <c r="B37" s="213" t="s">
        <v>353</v>
      </c>
      <c r="C37" s="115" t="s">
        <v>139</v>
      </c>
      <c r="D37" s="148">
        <f>SUM(прил7!F410+прил7!F424)</f>
        <v>5412677</v>
      </c>
    </row>
    <row r="38" spans="1:4" ht="30">
      <c r="A38" s="56" t="s">
        <v>101</v>
      </c>
      <c r="B38" s="213" t="s">
        <v>353</v>
      </c>
      <c r="C38" s="115" t="s">
        <v>142</v>
      </c>
      <c r="D38" s="148">
        <f>SUM(прил7!F411+прил7!F425)</f>
        <v>2131454</v>
      </c>
    </row>
    <row r="39" spans="1:4" ht="15">
      <c r="A39" s="56" t="s">
        <v>144</v>
      </c>
      <c r="B39" s="213" t="s">
        <v>354</v>
      </c>
      <c r="C39" s="115" t="s">
        <v>143</v>
      </c>
      <c r="D39" s="148">
        <f>SUM(прил7!F426+прил7!F412)</f>
        <v>20616</v>
      </c>
    </row>
    <row r="40" spans="1:4" ht="30">
      <c r="A40" s="56" t="s">
        <v>54</v>
      </c>
      <c r="B40" s="212" t="s">
        <v>362</v>
      </c>
      <c r="C40" s="115"/>
      <c r="D40" s="148">
        <f>SUM(D41)</f>
        <v>1033183</v>
      </c>
    </row>
    <row r="41" spans="1:4" ht="30">
      <c r="A41" s="56" t="s">
        <v>363</v>
      </c>
      <c r="B41" s="212" t="s">
        <v>364</v>
      </c>
      <c r="C41" s="115"/>
      <c r="D41" s="148">
        <f>SUM(D42)</f>
        <v>1033183</v>
      </c>
    </row>
    <row r="42" spans="1:4" ht="15">
      <c r="A42" s="56" t="s">
        <v>164</v>
      </c>
      <c r="B42" s="212" t="s">
        <v>365</v>
      </c>
      <c r="C42" s="115" t="s">
        <v>163</v>
      </c>
      <c r="D42" s="148">
        <f>SUM(прил7!F447)</f>
        <v>1033183</v>
      </c>
    </row>
    <row r="43" spans="1:4" ht="35.25" customHeight="1">
      <c r="A43" s="124" t="s">
        <v>194</v>
      </c>
      <c r="B43" s="210" t="s">
        <v>229</v>
      </c>
      <c r="C43" s="125"/>
      <c r="D43" s="150">
        <f>SUM(D44+D54+D73)</f>
        <v>28635690</v>
      </c>
    </row>
    <row r="44" spans="1:4" ht="57">
      <c r="A44" s="60" t="s">
        <v>230</v>
      </c>
      <c r="B44" s="214" t="s">
        <v>231</v>
      </c>
      <c r="C44" s="128"/>
      <c r="D44" s="167">
        <f>SUM(D45+D48+D51)</f>
        <v>1950300</v>
      </c>
    </row>
    <row r="45" spans="1:4" ht="30">
      <c r="A45" s="46" t="s">
        <v>232</v>
      </c>
      <c r="B45" s="211" t="s">
        <v>233</v>
      </c>
      <c r="C45" s="123"/>
      <c r="D45" s="168">
        <f>SUM(D46)</f>
        <v>1776000</v>
      </c>
    </row>
    <row r="46" spans="1:4" s="2" customFormat="1" ht="30">
      <c r="A46" s="126" t="s">
        <v>212</v>
      </c>
      <c r="B46" s="211" t="s">
        <v>234</v>
      </c>
      <c r="C46" s="123"/>
      <c r="D46" s="168">
        <f>SUM(D47)</f>
        <v>1776000</v>
      </c>
    </row>
    <row r="47" spans="1:4" s="2" customFormat="1" ht="45">
      <c r="A47" s="126" t="s">
        <v>204</v>
      </c>
      <c r="B47" s="211" t="s">
        <v>234</v>
      </c>
      <c r="C47" s="123" t="s">
        <v>139</v>
      </c>
      <c r="D47" s="168">
        <f>SUM(прил7!F34)</f>
        <v>1776000</v>
      </c>
    </row>
    <row r="48" spans="1:4" s="2" customFormat="1" ht="45">
      <c r="A48" s="46" t="s">
        <v>261</v>
      </c>
      <c r="B48" s="211" t="s">
        <v>64</v>
      </c>
      <c r="C48" s="123"/>
      <c r="D48" s="168">
        <f>SUM(D49)</f>
        <v>124300</v>
      </c>
    </row>
    <row r="49" spans="1:4" s="2" customFormat="1" ht="30">
      <c r="A49" s="126" t="s">
        <v>208</v>
      </c>
      <c r="B49" s="211" t="s">
        <v>63</v>
      </c>
      <c r="C49" s="123"/>
      <c r="D49" s="168">
        <f>SUM(D50)</f>
        <v>124300</v>
      </c>
    </row>
    <row r="50" spans="1:4" s="2" customFormat="1" ht="30">
      <c r="A50" s="126" t="s">
        <v>220</v>
      </c>
      <c r="B50" s="211" t="s">
        <v>63</v>
      </c>
      <c r="C50" s="123" t="s">
        <v>214</v>
      </c>
      <c r="D50" s="168">
        <f>SUM(прил7!F86)</f>
        <v>124300</v>
      </c>
    </row>
    <row r="51" spans="1:4" s="2" customFormat="1" ht="45">
      <c r="A51" s="126" t="s">
        <v>34</v>
      </c>
      <c r="B51" s="211" t="s">
        <v>35</v>
      </c>
      <c r="C51" s="123"/>
      <c r="D51" s="148">
        <f>SUM(D52)</f>
        <v>50000</v>
      </c>
    </row>
    <row r="52" spans="1:4" s="2" customFormat="1" ht="15">
      <c r="A52" s="126" t="s">
        <v>120</v>
      </c>
      <c r="B52" s="211" t="s">
        <v>49</v>
      </c>
      <c r="C52" s="123"/>
      <c r="D52" s="148">
        <f>SUM(D53)</f>
        <v>50000</v>
      </c>
    </row>
    <row r="53" spans="1:4" s="2" customFormat="1" ht="15">
      <c r="A53" s="56" t="s">
        <v>164</v>
      </c>
      <c r="B53" s="212" t="s">
        <v>49</v>
      </c>
      <c r="C53" s="123" t="s">
        <v>163</v>
      </c>
      <c r="D53" s="148">
        <f>SUM(прил7!F89)</f>
        <v>50000</v>
      </c>
    </row>
    <row r="54" spans="1:4" s="2" customFormat="1" ht="46.5" customHeight="1">
      <c r="A54" s="55" t="s">
        <v>709</v>
      </c>
      <c r="B54" s="215" t="s">
        <v>357</v>
      </c>
      <c r="C54" s="116"/>
      <c r="D54" s="147">
        <f>SUM(D55+D58+D62+D69)</f>
        <v>9068699</v>
      </c>
    </row>
    <row r="55" spans="1:4" s="2" customFormat="1" ht="45">
      <c r="A55" s="56" t="s">
        <v>53</v>
      </c>
      <c r="B55" s="212" t="s">
        <v>358</v>
      </c>
      <c r="C55" s="115"/>
      <c r="D55" s="148">
        <f>SUM(D56)</f>
        <v>220000</v>
      </c>
    </row>
    <row r="56" spans="1:4" s="2" customFormat="1" ht="15">
      <c r="A56" s="56" t="s">
        <v>188</v>
      </c>
      <c r="B56" s="212" t="s">
        <v>359</v>
      </c>
      <c r="C56" s="115"/>
      <c r="D56" s="148">
        <f>SUM(D57)</f>
        <v>220000</v>
      </c>
    </row>
    <row r="57" spans="1:4" s="2" customFormat="1" ht="15">
      <c r="A57" s="56" t="s">
        <v>164</v>
      </c>
      <c r="B57" s="212" t="s">
        <v>360</v>
      </c>
      <c r="C57" s="115" t="s">
        <v>163</v>
      </c>
      <c r="D57" s="148">
        <f>SUM(прил7!F441)</f>
        <v>220000</v>
      </c>
    </row>
    <row r="58" spans="1:4" s="2" customFormat="1" ht="30">
      <c r="A58" s="56" t="s">
        <v>55</v>
      </c>
      <c r="B58" s="212" t="s">
        <v>366</v>
      </c>
      <c r="C58" s="115"/>
      <c r="D58" s="148">
        <f>SUM(D59)</f>
        <v>242489</v>
      </c>
    </row>
    <row r="59" spans="1:4" ht="30">
      <c r="A59" s="56" t="s">
        <v>378</v>
      </c>
      <c r="B59" s="212" t="s">
        <v>370</v>
      </c>
      <c r="C59" s="115"/>
      <c r="D59" s="148">
        <f>SUM(D61+D60)</f>
        <v>242489</v>
      </c>
    </row>
    <row r="60" spans="1:4" ht="30">
      <c r="A60" s="56" t="s">
        <v>101</v>
      </c>
      <c r="B60" s="212" t="s">
        <v>370</v>
      </c>
      <c r="C60" s="115" t="s">
        <v>142</v>
      </c>
      <c r="D60" s="148">
        <f>SUM(прил7!F452)</f>
        <v>4000</v>
      </c>
    </row>
    <row r="61" spans="1:4" ht="15">
      <c r="A61" s="56" t="s">
        <v>164</v>
      </c>
      <c r="B61" s="212" t="s">
        <v>370</v>
      </c>
      <c r="C61" s="115" t="s">
        <v>163</v>
      </c>
      <c r="D61" s="148">
        <f>SUM(прил7!F453)</f>
        <v>238489</v>
      </c>
    </row>
    <row r="62" spans="1:4" ht="30">
      <c r="A62" s="56" t="s">
        <v>573</v>
      </c>
      <c r="B62" s="212" t="s">
        <v>371</v>
      </c>
      <c r="C62" s="115"/>
      <c r="D62" s="148">
        <f>SUM(D66+D63)</f>
        <v>8088948</v>
      </c>
    </row>
    <row r="63" spans="1:4" ht="15">
      <c r="A63" s="57" t="s">
        <v>190</v>
      </c>
      <c r="B63" s="212" t="s">
        <v>372</v>
      </c>
      <c r="C63" s="115"/>
      <c r="D63" s="148">
        <f>SUM(D65+D64)</f>
        <v>6838948</v>
      </c>
    </row>
    <row r="64" spans="1:4" ht="30">
      <c r="A64" s="56" t="s">
        <v>101</v>
      </c>
      <c r="B64" s="212" t="s">
        <v>372</v>
      </c>
      <c r="C64" s="115" t="s">
        <v>142</v>
      </c>
      <c r="D64" s="148">
        <f>SUM(прил7!F456)</f>
        <v>111000</v>
      </c>
    </row>
    <row r="65" spans="1:4" ht="15">
      <c r="A65" s="56" t="s">
        <v>164</v>
      </c>
      <c r="B65" s="212" t="s">
        <v>373</v>
      </c>
      <c r="C65" s="115" t="s">
        <v>163</v>
      </c>
      <c r="D65" s="148">
        <f>SUM(прил7!F457)</f>
        <v>6727948</v>
      </c>
    </row>
    <row r="66" spans="1:4" ht="15">
      <c r="A66" s="56" t="s">
        <v>191</v>
      </c>
      <c r="B66" s="212" t="s">
        <v>374</v>
      </c>
      <c r="C66" s="115"/>
      <c r="D66" s="148">
        <f>SUM(D68+D67)</f>
        <v>1250000</v>
      </c>
    </row>
    <row r="67" spans="1:4" ht="30">
      <c r="A67" s="56" t="s">
        <v>101</v>
      </c>
      <c r="B67" s="212" t="s">
        <v>375</v>
      </c>
      <c r="C67" s="115" t="s">
        <v>142</v>
      </c>
      <c r="D67" s="148">
        <f>SUM(прил7!F459)</f>
        <v>24000</v>
      </c>
    </row>
    <row r="68" spans="1:4" ht="15">
      <c r="A68" s="56" t="s">
        <v>164</v>
      </c>
      <c r="B68" s="212" t="s">
        <v>375</v>
      </c>
      <c r="C68" s="115" t="s">
        <v>163</v>
      </c>
      <c r="D68" s="148">
        <f>SUM(прил7!F460)</f>
        <v>1226000</v>
      </c>
    </row>
    <row r="69" spans="1:4" ht="30">
      <c r="A69" s="56" t="s">
        <v>66</v>
      </c>
      <c r="B69" s="212" t="s">
        <v>376</v>
      </c>
      <c r="C69" s="115"/>
      <c r="D69" s="148">
        <f>SUM(D70)</f>
        <v>517262</v>
      </c>
    </row>
    <row r="70" spans="1:4" ht="30">
      <c r="A70" s="56" t="s">
        <v>189</v>
      </c>
      <c r="B70" s="212" t="s">
        <v>377</v>
      </c>
      <c r="C70" s="115"/>
      <c r="D70" s="148">
        <f>SUM(D71:D72)</f>
        <v>517262</v>
      </c>
    </row>
    <row r="71" spans="1:4" ht="30">
      <c r="A71" s="56" t="s">
        <v>101</v>
      </c>
      <c r="B71" s="212" t="s">
        <v>377</v>
      </c>
      <c r="C71" s="115" t="s">
        <v>142</v>
      </c>
      <c r="D71" s="148">
        <f>SUM(прил7!F463)</f>
        <v>9000</v>
      </c>
    </row>
    <row r="72" spans="1:4" ht="15">
      <c r="A72" s="56" t="s">
        <v>164</v>
      </c>
      <c r="B72" s="212" t="s">
        <v>379</v>
      </c>
      <c r="C72" s="115" t="s">
        <v>163</v>
      </c>
      <c r="D72" s="148">
        <f>SUM(прил7!F464)</f>
        <v>508262</v>
      </c>
    </row>
    <row r="73" spans="1:4" ht="48" customHeight="1">
      <c r="A73" s="124" t="s">
        <v>678</v>
      </c>
      <c r="B73" s="214" t="s">
        <v>235</v>
      </c>
      <c r="C73" s="128"/>
      <c r="D73" s="147">
        <f>SUM(D74+D77+D84)</f>
        <v>17616691</v>
      </c>
    </row>
    <row r="74" spans="1:4" ht="30">
      <c r="A74" s="56" t="s">
        <v>82</v>
      </c>
      <c r="B74" s="212" t="s">
        <v>368</v>
      </c>
      <c r="C74" s="115"/>
      <c r="D74" s="148">
        <f>SUM(D75)</f>
        <v>1874724</v>
      </c>
    </row>
    <row r="75" spans="1:4" ht="15">
      <c r="A75" s="56" t="s">
        <v>367</v>
      </c>
      <c r="B75" s="212" t="s">
        <v>369</v>
      </c>
      <c r="C75" s="115"/>
      <c r="D75" s="148">
        <f>SUM(D76)</f>
        <v>1874724</v>
      </c>
    </row>
    <row r="76" spans="1:4" ht="15">
      <c r="A76" s="56" t="s">
        <v>164</v>
      </c>
      <c r="B76" s="212" t="s">
        <v>369</v>
      </c>
      <c r="C76" s="115" t="s">
        <v>163</v>
      </c>
      <c r="D76" s="148">
        <f>SUM(прил7!F490)</f>
        <v>1874724</v>
      </c>
    </row>
    <row r="77" spans="1:4" ht="30">
      <c r="A77" s="126" t="s">
        <v>236</v>
      </c>
      <c r="B77" s="211" t="s">
        <v>237</v>
      </c>
      <c r="C77" s="123"/>
      <c r="D77" s="148">
        <f>SUM(D78+D81)</f>
        <v>1184000</v>
      </c>
    </row>
    <row r="78" spans="1:4" ht="33" customHeight="1">
      <c r="A78" s="126" t="s">
        <v>205</v>
      </c>
      <c r="B78" s="211" t="s">
        <v>238</v>
      </c>
      <c r="C78" s="123"/>
      <c r="D78" s="148">
        <f>SUM(D79:D80)</f>
        <v>888000</v>
      </c>
    </row>
    <row r="79" spans="1:4" ht="45">
      <c r="A79" s="126" t="s">
        <v>204</v>
      </c>
      <c r="B79" s="211" t="s">
        <v>239</v>
      </c>
      <c r="C79" s="123" t="s">
        <v>139</v>
      </c>
      <c r="D79" s="148">
        <f>SUM(прил7!F38+прил7!F492)</f>
        <v>818000</v>
      </c>
    </row>
    <row r="80" spans="1:4" ht="30">
      <c r="A80" s="56" t="s">
        <v>101</v>
      </c>
      <c r="B80" s="211" t="s">
        <v>239</v>
      </c>
      <c r="C80" s="123" t="s">
        <v>142</v>
      </c>
      <c r="D80" s="148">
        <f>SUM(прил7!F39)</f>
        <v>70000</v>
      </c>
    </row>
    <row r="81" spans="1:4" ht="35.25" customHeight="1">
      <c r="A81" s="126" t="s">
        <v>735</v>
      </c>
      <c r="B81" s="211" t="s">
        <v>240</v>
      </c>
      <c r="C81" s="123"/>
      <c r="D81" s="148">
        <f>SUM(D82:D83)</f>
        <v>296000</v>
      </c>
    </row>
    <row r="82" spans="1:4" ht="45">
      <c r="A82" s="126" t="s">
        <v>204</v>
      </c>
      <c r="B82" s="211" t="s">
        <v>240</v>
      </c>
      <c r="C82" s="123" t="s">
        <v>139</v>
      </c>
      <c r="D82" s="148">
        <f>SUM(прил7!F41)</f>
        <v>278000</v>
      </c>
    </row>
    <row r="83" spans="1:4" ht="30">
      <c r="A83" s="56" t="s">
        <v>101</v>
      </c>
      <c r="B83" s="211" t="s">
        <v>240</v>
      </c>
      <c r="C83" s="123" t="s">
        <v>142</v>
      </c>
      <c r="D83" s="148">
        <f>SUM(прил7!F42)</f>
        <v>18000</v>
      </c>
    </row>
    <row r="84" spans="1:4" ht="45">
      <c r="A84" s="126" t="s">
        <v>388</v>
      </c>
      <c r="B84" s="212" t="s">
        <v>389</v>
      </c>
      <c r="C84" s="115"/>
      <c r="D84" s="148">
        <f>SUM(D85)</f>
        <v>14557967</v>
      </c>
    </row>
    <row r="85" spans="1:4" ht="30">
      <c r="A85" s="56" t="s">
        <v>710</v>
      </c>
      <c r="B85" s="212" t="s">
        <v>390</v>
      </c>
      <c r="C85" s="115"/>
      <c r="D85" s="148">
        <f>SUM(D86)</f>
        <v>14557967</v>
      </c>
    </row>
    <row r="86" spans="1:4" ht="15">
      <c r="A86" s="56" t="s">
        <v>164</v>
      </c>
      <c r="B86" s="212" t="s">
        <v>391</v>
      </c>
      <c r="C86" s="115" t="s">
        <v>163</v>
      </c>
      <c r="D86" s="148">
        <f>SUM(прил7!F496)</f>
        <v>14557967</v>
      </c>
    </row>
    <row r="87" spans="1:5" ht="28.5">
      <c r="A87" s="55" t="s">
        <v>705</v>
      </c>
      <c r="B87" s="215" t="s">
        <v>323</v>
      </c>
      <c r="C87" s="116"/>
      <c r="D87" s="147">
        <f>SUM(D88+D127+D146)</f>
        <v>420693553.50000006</v>
      </c>
      <c r="E87" s="13"/>
    </row>
    <row r="88" spans="1:4" ht="43.5" customHeight="1">
      <c r="A88" s="56" t="s">
        <v>684</v>
      </c>
      <c r="B88" s="212" t="s">
        <v>394</v>
      </c>
      <c r="C88" s="115"/>
      <c r="D88" s="169">
        <f>SUM(D89+D98+D125)</f>
        <v>109842567.9</v>
      </c>
    </row>
    <row r="89" spans="1:4" ht="30">
      <c r="A89" s="56" t="s">
        <v>9</v>
      </c>
      <c r="B89" s="213" t="s">
        <v>8</v>
      </c>
      <c r="C89" s="115"/>
      <c r="D89" s="148">
        <f>SUM(D90+D92+D96)</f>
        <v>8968762</v>
      </c>
    </row>
    <row r="90" spans="1:4" ht="30">
      <c r="A90" s="56" t="s">
        <v>126</v>
      </c>
      <c r="B90" s="213" t="s">
        <v>10</v>
      </c>
      <c r="C90" s="115"/>
      <c r="D90" s="148">
        <f>SUM(D91)</f>
        <v>166326</v>
      </c>
    </row>
    <row r="91" spans="1:4" ht="49.5" customHeight="1">
      <c r="A91" s="56" t="s">
        <v>787</v>
      </c>
      <c r="B91" s="213" t="s">
        <v>10</v>
      </c>
      <c r="C91" s="115" t="s">
        <v>139</v>
      </c>
      <c r="D91" s="148">
        <f>SUM(прил7!F381)</f>
        <v>166326</v>
      </c>
    </row>
    <row r="92" spans="1:4" ht="20.25" customHeight="1">
      <c r="A92" s="56" t="s">
        <v>209</v>
      </c>
      <c r="B92" s="213" t="s">
        <v>11</v>
      </c>
      <c r="C92" s="115"/>
      <c r="D92" s="148">
        <f>SUM(D93:D95)</f>
        <v>8672436</v>
      </c>
    </row>
    <row r="93" spans="1:4" ht="45">
      <c r="A93" s="56" t="s">
        <v>204</v>
      </c>
      <c r="B93" s="213" t="s">
        <v>397</v>
      </c>
      <c r="C93" s="115" t="s">
        <v>139</v>
      </c>
      <c r="D93" s="148">
        <f>SUM(прил7!F383)</f>
        <v>7346500</v>
      </c>
    </row>
    <row r="94" spans="1:4" ht="30">
      <c r="A94" s="56" t="s">
        <v>101</v>
      </c>
      <c r="B94" s="213" t="s">
        <v>12</v>
      </c>
      <c r="C94" s="115" t="s">
        <v>142</v>
      </c>
      <c r="D94" s="148">
        <f>SUM(прил7!F384)</f>
        <v>1315936</v>
      </c>
    </row>
    <row r="95" spans="1:4" ht="15">
      <c r="A95" s="56" t="s">
        <v>144</v>
      </c>
      <c r="B95" s="213" t="s">
        <v>12</v>
      </c>
      <c r="C95" s="115" t="s">
        <v>143</v>
      </c>
      <c r="D95" s="148">
        <f>SUM(прил7!F385)</f>
        <v>10000</v>
      </c>
    </row>
    <row r="96" spans="1:4" ht="15">
      <c r="A96" s="99" t="s">
        <v>90</v>
      </c>
      <c r="B96" s="213" t="s">
        <v>92</v>
      </c>
      <c r="C96" s="115"/>
      <c r="D96" s="148">
        <f>SUM(D97)</f>
        <v>130000</v>
      </c>
    </row>
    <row r="97" spans="1:4" ht="30">
      <c r="A97" s="56" t="s">
        <v>101</v>
      </c>
      <c r="B97" s="213" t="s">
        <v>92</v>
      </c>
      <c r="C97" s="115" t="s">
        <v>142</v>
      </c>
      <c r="D97" s="148">
        <f>SUM(прил7!F387)</f>
        <v>130000</v>
      </c>
    </row>
    <row r="98" spans="1:4" ht="45">
      <c r="A98" s="56" t="s">
        <v>398</v>
      </c>
      <c r="B98" s="212" t="s">
        <v>401</v>
      </c>
      <c r="C98" s="115"/>
      <c r="D98" s="170">
        <f>SUM(D99+D101+D103+D105+D107+D110+D111+D113+D115+D117+D120+D122)</f>
        <v>100869305.9</v>
      </c>
    </row>
    <row r="99" spans="1:4" ht="31.5">
      <c r="A99" s="188" t="s">
        <v>850</v>
      </c>
      <c r="B99" s="216" t="s">
        <v>849</v>
      </c>
      <c r="C99" s="115"/>
      <c r="D99" s="170">
        <f>SUM(D100)</f>
        <v>7294619</v>
      </c>
    </row>
    <row r="100" spans="1:4" ht="30">
      <c r="A100" s="56" t="s">
        <v>101</v>
      </c>
      <c r="B100" s="216" t="s">
        <v>849</v>
      </c>
      <c r="C100" s="115" t="s">
        <v>142</v>
      </c>
      <c r="D100" s="170">
        <f>SUM(прил7!F282+прил7!F306)</f>
        <v>7294619</v>
      </c>
    </row>
    <row r="101" spans="1:4" ht="30">
      <c r="A101" s="189" t="s">
        <v>853</v>
      </c>
      <c r="B101" s="216" t="s">
        <v>854</v>
      </c>
      <c r="C101" s="115"/>
      <c r="D101" s="170">
        <f>SUM(D102)</f>
        <v>250709</v>
      </c>
    </row>
    <row r="102" spans="1:4" ht="45">
      <c r="A102" s="56" t="s">
        <v>204</v>
      </c>
      <c r="B102" s="216" t="s">
        <v>854</v>
      </c>
      <c r="C102" s="115" t="s">
        <v>139</v>
      </c>
      <c r="D102" s="170">
        <f>SUM(прил7!F286+прил7!F321)</f>
        <v>250709</v>
      </c>
    </row>
    <row r="103" spans="1:4" ht="45">
      <c r="A103" s="191" t="s">
        <v>857</v>
      </c>
      <c r="B103" s="216" t="s">
        <v>847</v>
      </c>
      <c r="C103" s="115"/>
      <c r="D103" s="170">
        <f>SUM(D104)</f>
        <v>896799</v>
      </c>
    </row>
    <row r="104" spans="1:4" ht="30">
      <c r="A104" s="56" t="s">
        <v>101</v>
      </c>
      <c r="B104" s="216" t="s">
        <v>847</v>
      </c>
      <c r="C104" s="115" t="s">
        <v>142</v>
      </c>
      <c r="D104" s="170">
        <f>SUM(прил7!F308)</f>
        <v>896799</v>
      </c>
    </row>
    <row r="105" spans="1:4" ht="60">
      <c r="A105" s="191" t="s">
        <v>858</v>
      </c>
      <c r="B105" s="216" t="s">
        <v>848</v>
      </c>
      <c r="C105" s="115"/>
      <c r="D105" s="170">
        <f>SUM(D106)</f>
        <v>397070</v>
      </c>
    </row>
    <row r="106" spans="1:4" ht="30">
      <c r="A106" s="56" t="s">
        <v>101</v>
      </c>
      <c r="B106" s="216" t="s">
        <v>848</v>
      </c>
      <c r="C106" s="115" t="s">
        <v>142</v>
      </c>
      <c r="D106" s="170">
        <f>SUM(прил7!F310)</f>
        <v>397070</v>
      </c>
    </row>
    <row r="107" spans="1:4" ht="21" customHeight="1">
      <c r="A107" s="56" t="s">
        <v>209</v>
      </c>
      <c r="B107" s="212" t="s">
        <v>402</v>
      </c>
      <c r="C107" s="115"/>
      <c r="D107" s="169">
        <f>SUM(D108:D109)</f>
        <v>64639458.15</v>
      </c>
    </row>
    <row r="108" spans="1:4" ht="30">
      <c r="A108" s="56" t="s">
        <v>101</v>
      </c>
      <c r="B108" s="212" t="s">
        <v>400</v>
      </c>
      <c r="C108" s="115" t="s">
        <v>142</v>
      </c>
      <c r="D108" s="148">
        <f>SUM(прил7!F275+прил7!F312)</f>
        <v>59749495.15</v>
      </c>
    </row>
    <row r="109" spans="1:4" ht="15">
      <c r="A109" s="56" t="s">
        <v>144</v>
      </c>
      <c r="B109" s="212" t="s">
        <v>400</v>
      </c>
      <c r="C109" s="115" t="s">
        <v>143</v>
      </c>
      <c r="D109" s="148">
        <f>SUM(прил7!F276+прил7!F313)</f>
        <v>4889963</v>
      </c>
    </row>
    <row r="110" spans="1:4" ht="30">
      <c r="A110" s="56" t="s">
        <v>221</v>
      </c>
      <c r="B110" s="212" t="s">
        <v>820</v>
      </c>
      <c r="C110" s="115" t="s">
        <v>123</v>
      </c>
      <c r="D110" s="148">
        <f>SUM(прил7!F278)</f>
        <v>1780000</v>
      </c>
    </row>
    <row r="111" spans="1:4" ht="30">
      <c r="A111" s="56" t="s">
        <v>840</v>
      </c>
      <c r="B111" s="216" t="s">
        <v>803</v>
      </c>
      <c r="C111" s="115"/>
      <c r="D111" s="148">
        <f>SUM(D112)</f>
        <v>500000</v>
      </c>
    </row>
    <row r="112" spans="1:4" ht="30">
      <c r="A112" s="56" t="s">
        <v>101</v>
      </c>
      <c r="B112" s="216" t="s">
        <v>803</v>
      </c>
      <c r="C112" s="115" t="s">
        <v>142</v>
      </c>
      <c r="D112" s="148">
        <f>SUM(прил7!F315)</f>
        <v>500000</v>
      </c>
    </row>
    <row r="113" spans="1:4" ht="30">
      <c r="A113" s="56" t="s">
        <v>804</v>
      </c>
      <c r="B113" s="216" t="s">
        <v>805</v>
      </c>
      <c r="C113" s="115"/>
      <c r="D113" s="148">
        <f>SUM(D114)</f>
        <v>14465581.75</v>
      </c>
    </row>
    <row r="114" spans="1:4" ht="30">
      <c r="A114" s="56" t="s">
        <v>101</v>
      </c>
      <c r="B114" s="216" t="s">
        <v>805</v>
      </c>
      <c r="C114" s="115" t="s">
        <v>142</v>
      </c>
      <c r="D114" s="148">
        <f>SUM(прил7!F280+прил7!F317)</f>
        <v>14465581.75</v>
      </c>
    </row>
    <row r="115" spans="1:4" ht="31.5">
      <c r="A115" s="188" t="s">
        <v>852</v>
      </c>
      <c r="B115" s="216" t="s">
        <v>851</v>
      </c>
      <c r="C115" s="115"/>
      <c r="D115" s="148">
        <f>SUM(D116)</f>
        <v>3927873</v>
      </c>
    </row>
    <row r="116" spans="1:4" ht="30">
      <c r="A116" s="56" t="s">
        <v>101</v>
      </c>
      <c r="B116" s="216" t="s">
        <v>851</v>
      </c>
      <c r="C116" s="115" t="s">
        <v>142</v>
      </c>
      <c r="D116" s="148">
        <f>SUM(прил7!F284+прил7!F318)</f>
        <v>3927873</v>
      </c>
    </row>
    <row r="117" spans="1:4" ht="30">
      <c r="A117" s="46" t="s">
        <v>95</v>
      </c>
      <c r="B117" s="212" t="s">
        <v>97</v>
      </c>
      <c r="C117" s="115"/>
      <c r="D117" s="148">
        <f>SUM(D118:D119)</f>
        <v>1629559</v>
      </c>
    </row>
    <row r="118" spans="1:4" ht="45">
      <c r="A118" s="56" t="s">
        <v>204</v>
      </c>
      <c r="B118" s="212" t="s">
        <v>96</v>
      </c>
      <c r="C118" s="115" t="s">
        <v>139</v>
      </c>
      <c r="D118" s="148">
        <f>SUM(прил7!F288+прил7!F323)</f>
        <v>1484559</v>
      </c>
    </row>
    <row r="119" spans="1:4" ht="15">
      <c r="A119" s="56" t="s">
        <v>164</v>
      </c>
      <c r="B119" s="212" t="s">
        <v>96</v>
      </c>
      <c r="C119" s="115" t="s">
        <v>163</v>
      </c>
      <c r="D119" s="148">
        <f>SUM(прил7!F324)</f>
        <v>145000</v>
      </c>
    </row>
    <row r="120" spans="1:4" ht="45">
      <c r="A120" s="56" t="s">
        <v>801</v>
      </c>
      <c r="B120" s="216" t="s">
        <v>802</v>
      </c>
      <c r="C120" s="115"/>
      <c r="D120" s="148">
        <f>SUM(D121)</f>
        <v>1380327</v>
      </c>
    </row>
    <row r="121" spans="1:4" ht="30">
      <c r="A121" s="56" t="s">
        <v>101</v>
      </c>
      <c r="B121" s="216" t="s">
        <v>802</v>
      </c>
      <c r="C121" s="115" t="s">
        <v>142</v>
      </c>
      <c r="D121" s="148">
        <f>SUM(прил7!F326)</f>
        <v>1380327</v>
      </c>
    </row>
    <row r="122" spans="1:4" ht="49.5" customHeight="1">
      <c r="A122" s="46" t="s">
        <v>725</v>
      </c>
      <c r="B122" s="212" t="s">
        <v>98</v>
      </c>
      <c r="C122" s="115"/>
      <c r="D122" s="148">
        <f>SUM(D123)</f>
        <v>3707310</v>
      </c>
    </row>
    <row r="123" spans="1:4" ht="30">
      <c r="A123" s="56" t="s">
        <v>101</v>
      </c>
      <c r="B123" s="212" t="s">
        <v>99</v>
      </c>
      <c r="C123" s="115" t="s">
        <v>142</v>
      </c>
      <c r="D123" s="148">
        <f>SUM(прил7!F328)</f>
        <v>3707310</v>
      </c>
    </row>
    <row r="124" spans="1:4" ht="30">
      <c r="A124" s="56" t="s">
        <v>937</v>
      </c>
      <c r="B124" s="212" t="s">
        <v>916</v>
      </c>
      <c r="C124" s="115"/>
      <c r="D124" s="148">
        <f>SUM(D125)</f>
        <v>4500</v>
      </c>
    </row>
    <row r="125" spans="1:4" ht="15">
      <c r="A125" s="56" t="s">
        <v>90</v>
      </c>
      <c r="B125" s="213" t="s">
        <v>902</v>
      </c>
      <c r="C125" s="115"/>
      <c r="D125" s="148">
        <f>SUM(D126)</f>
        <v>4500</v>
      </c>
    </row>
    <row r="126" spans="1:4" ht="15">
      <c r="A126" s="56" t="s">
        <v>899</v>
      </c>
      <c r="B126" s="213" t="s">
        <v>902</v>
      </c>
      <c r="C126" s="115" t="s">
        <v>163</v>
      </c>
      <c r="D126" s="148">
        <f>SUM(прил7!F389)</f>
        <v>4500</v>
      </c>
    </row>
    <row r="127" spans="1:4" ht="42.75">
      <c r="A127" s="55" t="s">
        <v>741</v>
      </c>
      <c r="B127" s="215" t="s">
        <v>324</v>
      </c>
      <c r="C127" s="116"/>
      <c r="D127" s="147">
        <f>SUM(D128+D134+D138+D142)</f>
        <v>293203763.94</v>
      </c>
    </row>
    <row r="128" spans="1:4" ht="15">
      <c r="A128" s="56" t="s">
        <v>326</v>
      </c>
      <c r="B128" s="212" t="s">
        <v>325</v>
      </c>
      <c r="C128" s="115"/>
      <c r="D128" s="148">
        <f>SUM(D129+D132)</f>
        <v>49579278</v>
      </c>
    </row>
    <row r="129" spans="1:4" ht="75">
      <c r="A129" s="56" t="s">
        <v>574</v>
      </c>
      <c r="B129" s="212" t="s">
        <v>392</v>
      </c>
      <c r="C129" s="115"/>
      <c r="D129" s="148">
        <f>SUM(D130:D131)</f>
        <v>36813778</v>
      </c>
    </row>
    <row r="130" spans="1:4" ht="45">
      <c r="A130" s="56" t="s">
        <v>204</v>
      </c>
      <c r="B130" s="212" t="s">
        <v>392</v>
      </c>
      <c r="C130" s="115" t="s">
        <v>139</v>
      </c>
      <c r="D130" s="148">
        <f>SUM(прил7!F292)</f>
        <v>36240863</v>
      </c>
    </row>
    <row r="131" spans="1:4" ht="30">
      <c r="A131" s="56" t="s">
        <v>101</v>
      </c>
      <c r="B131" s="212" t="s">
        <v>393</v>
      </c>
      <c r="C131" s="115" t="s">
        <v>142</v>
      </c>
      <c r="D131" s="148">
        <f>SUM(прил7!F293)</f>
        <v>572915</v>
      </c>
    </row>
    <row r="132" spans="1:4" ht="30">
      <c r="A132" s="56" t="s">
        <v>209</v>
      </c>
      <c r="B132" s="212" t="s">
        <v>395</v>
      </c>
      <c r="C132" s="115"/>
      <c r="D132" s="148">
        <f>SUM(D133:D133)</f>
        <v>12765500</v>
      </c>
    </row>
    <row r="133" spans="1:4" ht="45">
      <c r="A133" s="56" t="s">
        <v>204</v>
      </c>
      <c r="B133" s="212" t="s">
        <v>396</v>
      </c>
      <c r="C133" s="115" t="s">
        <v>139</v>
      </c>
      <c r="D133" s="148">
        <f>SUM(прил7!F295)</f>
        <v>12765500</v>
      </c>
    </row>
    <row r="134" spans="1:4" ht="21.75" customHeight="1">
      <c r="A134" s="56" t="s">
        <v>403</v>
      </c>
      <c r="B134" s="212" t="s">
        <v>399</v>
      </c>
      <c r="C134" s="115"/>
      <c r="D134" s="148">
        <f>SUM(D135)</f>
        <v>227172417</v>
      </c>
    </row>
    <row r="135" spans="1:4" ht="78" customHeight="1">
      <c r="A135" s="56" t="s">
        <v>575</v>
      </c>
      <c r="B135" s="212" t="s">
        <v>404</v>
      </c>
      <c r="C135" s="115"/>
      <c r="D135" s="148">
        <f>SUM(D136:D137)</f>
        <v>227172417</v>
      </c>
    </row>
    <row r="136" spans="1:4" ht="45">
      <c r="A136" s="56" t="s">
        <v>204</v>
      </c>
      <c r="B136" s="212" t="s">
        <v>405</v>
      </c>
      <c r="C136" s="115" t="s">
        <v>139</v>
      </c>
      <c r="D136" s="148">
        <f>SUM(прил7!F342)</f>
        <v>219678811</v>
      </c>
    </row>
    <row r="137" spans="1:4" ht="30">
      <c r="A137" s="56" t="s">
        <v>101</v>
      </c>
      <c r="B137" s="212" t="s">
        <v>405</v>
      </c>
      <c r="C137" s="115" t="s">
        <v>142</v>
      </c>
      <c r="D137" s="148">
        <f>SUM(прил7!F343)</f>
        <v>7493606</v>
      </c>
    </row>
    <row r="138" spans="1:4" ht="30">
      <c r="A138" s="56" t="s">
        <v>380</v>
      </c>
      <c r="B138" s="212" t="s">
        <v>381</v>
      </c>
      <c r="C138" s="115"/>
      <c r="D138" s="148">
        <f>SUM(D139)</f>
        <v>2456372.54</v>
      </c>
    </row>
    <row r="139" spans="1:4" ht="60">
      <c r="A139" s="56" t="s">
        <v>383</v>
      </c>
      <c r="B139" s="215" t="s">
        <v>382</v>
      </c>
      <c r="C139" s="115"/>
      <c r="D139" s="147">
        <f>SUM(D140:D141)</f>
        <v>2456372.54</v>
      </c>
    </row>
    <row r="140" spans="1:4" ht="30">
      <c r="A140" s="56" t="s">
        <v>101</v>
      </c>
      <c r="B140" s="212" t="s">
        <v>382</v>
      </c>
      <c r="C140" s="115" t="s">
        <v>142</v>
      </c>
      <c r="D140" s="148">
        <f>SUM(прил7!F469)</f>
        <v>957.54</v>
      </c>
    </row>
    <row r="141" spans="1:4" ht="15">
      <c r="A141" s="56" t="s">
        <v>164</v>
      </c>
      <c r="B141" s="212" t="s">
        <v>382</v>
      </c>
      <c r="C141" s="115" t="s">
        <v>163</v>
      </c>
      <c r="D141" s="148">
        <f>SUM(прил7!F470)</f>
        <v>2455415</v>
      </c>
    </row>
    <row r="142" spans="1:4" ht="30">
      <c r="A142" s="56" t="s">
        <v>384</v>
      </c>
      <c r="B142" s="212" t="s">
        <v>385</v>
      </c>
      <c r="C142" s="115"/>
      <c r="D142" s="148">
        <f>SUM(D143)</f>
        <v>13995696.4</v>
      </c>
    </row>
    <row r="143" spans="1:4" ht="60">
      <c r="A143" s="56" t="s">
        <v>383</v>
      </c>
      <c r="B143" s="212" t="s">
        <v>386</v>
      </c>
      <c r="C143" s="115"/>
      <c r="D143" s="148">
        <f>SUM(D144:D145)</f>
        <v>13995696.4</v>
      </c>
    </row>
    <row r="144" spans="1:4" ht="30">
      <c r="A144" s="56" t="s">
        <v>101</v>
      </c>
      <c r="B144" s="212" t="s">
        <v>386</v>
      </c>
      <c r="C144" s="115" t="s">
        <v>142</v>
      </c>
      <c r="D144" s="148">
        <f>SUM(прил7!F473)</f>
        <v>13573.64</v>
      </c>
    </row>
    <row r="145" spans="1:4" ht="15">
      <c r="A145" s="56" t="s">
        <v>164</v>
      </c>
      <c r="B145" s="212" t="s">
        <v>386</v>
      </c>
      <c r="C145" s="115" t="s">
        <v>163</v>
      </c>
      <c r="D145" s="148">
        <f>SUM(прил7!F474)</f>
        <v>13982122.76</v>
      </c>
    </row>
    <row r="146" spans="1:4" ht="48.75" customHeight="1">
      <c r="A146" s="55" t="s">
        <v>707</v>
      </c>
      <c r="B146" s="215" t="s">
        <v>406</v>
      </c>
      <c r="C146" s="116"/>
      <c r="D146" s="147">
        <f>SUM(D147+D153)</f>
        <v>17647221.66</v>
      </c>
    </row>
    <row r="147" spans="1:4" ht="30">
      <c r="A147" s="56" t="s">
        <v>407</v>
      </c>
      <c r="B147" s="212" t="s">
        <v>0</v>
      </c>
      <c r="C147" s="115"/>
      <c r="D147" s="148">
        <f>SUM(D148)</f>
        <v>17295311.6</v>
      </c>
    </row>
    <row r="148" spans="1:4" ht="22.5" customHeight="1">
      <c r="A148" s="56" t="s">
        <v>209</v>
      </c>
      <c r="B148" s="212" t="s">
        <v>1</v>
      </c>
      <c r="C148" s="115"/>
      <c r="D148" s="148">
        <f>SUM(D149:D152)</f>
        <v>17295311.6</v>
      </c>
    </row>
    <row r="149" spans="1:4" ht="45">
      <c r="A149" s="56" t="s">
        <v>204</v>
      </c>
      <c r="B149" s="212" t="s">
        <v>1</v>
      </c>
      <c r="C149" s="115" t="s">
        <v>139</v>
      </c>
      <c r="D149" s="148">
        <f>SUM(прил7!F353)</f>
        <v>14387980</v>
      </c>
    </row>
    <row r="150" spans="1:4" ht="30">
      <c r="A150" s="56" t="s">
        <v>101</v>
      </c>
      <c r="B150" s="212" t="s">
        <v>1</v>
      </c>
      <c r="C150" s="115" t="s">
        <v>142</v>
      </c>
      <c r="D150" s="148">
        <f>SUM(прил7!F354)</f>
        <v>1627346.6</v>
      </c>
    </row>
    <row r="151" spans="1:4" ht="15">
      <c r="A151" s="56" t="s">
        <v>164</v>
      </c>
      <c r="B151" s="212" t="s">
        <v>1</v>
      </c>
      <c r="C151" s="115" t="s">
        <v>163</v>
      </c>
      <c r="D151" s="148">
        <f>SUM(прил7!F355)</f>
        <v>123500</v>
      </c>
    </row>
    <row r="152" spans="1:4" ht="15">
      <c r="A152" s="56" t="s">
        <v>144</v>
      </c>
      <c r="B152" s="212" t="s">
        <v>1</v>
      </c>
      <c r="C152" s="115" t="s">
        <v>143</v>
      </c>
      <c r="D152" s="148">
        <f>SUM(прил7!F356)</f>
        <v>1156485</v>
      </c>
    </row>
    <row r="153" spans="1:4" ht="60">
      <c r="A153" s="56" t="s">
        <v>643</v>
      </c>
      <c r="B153" s="212" t="s">
        <v>642</v>
      </c>
      <c r="C153" s="115"/>
      <c r="D153" s="148">
        <f>SUM(D154:D155)</f>
        <v>351910.06</v>
      </c>
    </row>
    <row r="154" spans="1:4" ht="30">
      <c r="A154" s="56" t="s">
        <v>101</v>
      </c>
      <c r="B154" s="212" t="s">
        <v>642</v>
      </c>
      <c r="C154" s="115" t="s">
        <v>142</v>
      </c>
      <c r="D154" s="148">
        <f>SUM(прил7!F478)</f>
        <v>0</v>
      </c>
    </row>
    <row r="155" spans="1:4" ht="15">
      <c r="A155" s="56" t="s">
        <v>164</v>
      </c>
      <c r="B155" s="212" t="s">
        <v>642</v>
      </c>
      <c r="C155" s="115" t="s">
        <v>163</v>
      </c>
      <c r="D155" s="148">
        <f>SUM(прил7!F479)</f>
        <v>351910.06</v>
      </c>
    </row>
    <row r="156" spans="1:4" ht="36" customHeight="1">
      <c r="A156" s="60" t="s">
        <v>290</v>
      </c>
      <c r="B156" s="214" t="s">
        <v>291</v>
      </c>
      <c r="C156" s="128"/>
      <c r="D156" s="147">
        <f>SUM(D157)</f>
        <v>514000</v>
      </c>
    </row>
    <row r="157" spans="1:4" ht="46.5" customHeight="1">
      <c r="A157" s="126" t="s">
        <v>292</v>
      </c>
      <c r="B157" s="211" t="s">
        <v>293</v>
      </c>
      <c r="C157" s="123"/>
      <c r="D157" s="148">
        <f>SUM(D158)</f>
        <v>514000</v>
      </c>
    </row>
    <row r="158" spans="1:4" ht="30">
      <c r="A158" s="126" t="s">
        <v>294</v>
      </c>
      <c r="B158" s="211" t="s">
        <v>295</v>
      </c>
      <c r="C158" s="123"/>
      <c r="D158" s="148">
        <f>SUM(D159+D161)</f>
        <v>514000</v>
      </c>
    </row>
    <row r="159" spans="1:4" ht="15">
      <c r="A159" s="58" t="s">
        <v>296</v>
      </c>
      <c r="B159" s="211" t="s">
        <v>297</v>
      </c>
      <c r="C159" s="123"/>
      <c r="D159" s="148">
        <f>SUM(D160)</f>
        <v>206000</v>
      </c>
    </row>
    <row r="160" spans="1:4" ht="30">
      <c r="A160" s="56" t="s">
        <v>101</v>
      </c>
      <c r="B160" s="211" t="s">
        <v>298</v>
      </c>
      <c r="C160" s="123" t="s">
        <v>142</v>
      </c>
      <c r="D160" s="148">
        <f>SUM(прил7!F205)</f>
        <v>206000</v>
      </c>
    </row>
    <row r="161" spans="1:4" ht="15">
      <c r="A161" s="126" t="s">
        <v>299</v>
      </c>
      <c r="B161" s="211" t="s">
        <v>300</v>
      </c>
      <c r="C161" s="123"/>
      <c r="D161" s="148">
        <f>SUM(D162)</f>
        <v>308000</v>
      </c>
    </row>
    <row r="162" spans="1:4" ht="30">
      <c r="A162" s="56" t="s">
        <v>101</v>
      </c>
      <c r="B162" s="211" t="s">
        <v>300</v>
      </c>
      <c r="C162" s="123" t="s">
        <v>142</v>
      </c>
      <c r="D162" s="148">
        <f>SUM(прил7!F207)</f>
        <v>308000</v>
      </c>
    </row>
    <row r="163" spans="1:4" ht="32.25" customHeight="1">
      <c r="A163" s="55" t="s">
        <v>72</v>
      </c>
      <c r="B163" s="215" t="s">
        <v>70</v>
      </c>
      <c r="C163" s="116"/>
      <c r="D163" s="147">
        <f>SUM(D164)</f>
        <v>150000</v>
      </c>
    </row>
    <row r="164" spans="1:4" ht="39" customHeight="1">
      <c r="A164" s="56" t="s">
        <v>73</v>
      </c>
      <c r="B164" s="212" t="s">
        <v>71</v>
      </c>
      <c r="C164" s="115"/>
      <c r="D164" s="148">
        <f>SUM(D165)</f>
        <v>150000</v>
      </c>
    </row>
    <row r="165" spans="1:4" ht="23.25" customHeight="1">
      <c r="A165" s="99" t="s">
        <v>75</v>
      </c>
      <c r="B165" s="212" t="s">
        <v>74</v>
      </c>
      <c r="C165" s="115"/>
      <c r="D165" s="148">
        <f>SUM(D167)</f>
        <v>150000</v>
      </c>
    </row>
    <row r="166" spans="1:4" ht="15">
      <c r="A166" s="99" t="s">
        <v>77</v>
      </c>
      <c r="B166" s="212" t="s">
        <v>76</v>
      </c>
      <c r="C166" s="115"/>
      <c r="D166" s="148">
        <f>SUM(D167)</f>
        <v>150000</v>
      </c>
    </row>
    <row r="167" spans="1:4" ht="30">
      <c r="A167" s="56" t="s">
        <v>101</v>
      </c>
      <c r="B167" s="212" t="s">
        <v>76</v>
      </c>
      <c r="C167" s="115" t="s">
        <v>142</v>
      </c>
      <c r="D167" s="148">
        <f>SUM(прил7!F333)</f>
        <v>150000</v>
      </c>
    </row>
    <row r="168" spans="1:4" ht="28.5">
      <c r="A168" s="55" t="s">
        <v>42</v>
      </c>
      <c r="B168" s="215" t="s">
        <v>41</v>
      </c>
      <c r="C168" s="128"/>
      <c r="D168" s="147">
        <f>SUM(D169)</f>
        <v>200000</v>
      </c>
    </row>
    <row r="169" spans="1:4" ht="45">
      <c r="A169" s="56" t="s">
        <v>769</v>
      </c>
      <c r="B169" s="216" t="s">
        <v>766</v>
      </c>
      <c r="C169" s="89"/>
      <c r="D169" s="148">
        <f>SUM(D170)</f>
        <v>200000</v>
      </c>
    </row>
    <row r="170" spans="1:4" ht="30">
      <c r="A170" s="56" t="s">
        <v>786</v>
      </c>
      <c r="B170" s="216" t="s">
        <v>767</v>
      </c>
      <c r="C170" s="89"/>
      <c r="D170" s="148">
        <f>SUM(D171)</f>
        <v>200000</v>
      </c>
    </row>
    <row r="171" spans="1:4" ht="15">
      <c r="A171" s="56" t="s">
        <v>770</v>
      </c>
      <c r="B171" s="216" t="s">
        <v>768</v>
      </c>
      <c r="C171" s="89"/>
      <c r="D171" s="148">
        <f>SUM(D172)</f>
        <v>200000</v>
      </c>
    </row>
    <row r="172" spans="1:4" ht="30">
      <c r="A172" s="56" t="s">
        <v>101</v>
      </c>
      <c r="B172" s="216" t="s">
        <v>768</v>
      </c>
      <c r="C172" s="89" t="s">
        <v>142</v>
      </c>
      <c r="D172" s="148">
        <f>SUM(прил7!F258)</f>
        <v>200000</v>
      </c>
    </row>
    <row r="173" spans="1:4" ht="42.75">
      <c r="A173" s="55" t="s">
        <v>28</v>
      </c>
      <c r="B173" s="215" t="s">
        <v>23</v>
      </c>
      <c r="C173" s="128"/>
      <c r="D173" s="147">
        <f>SUM(D174+D178+D191)</f>
        <v>38493183.870000005</v>
      </c>
    </row>
    <row r="174" spans="1:4" ht="60">
      <c r="A174" s="56" t="s">
        <v>30</v>
      </c>
      <c r="B174" s="212" t="s">
        <v>29</v>
      </c>
      <c r="C174" s="123"/>
      <c r="D174" s="148">
        <f>SUM(D175)</f>
        <v>128600</v>
      </c>
    </row>
    <row r="175" spans="1:4" ht="126.75" customHeight="1">
      <c r="A175" s="56" t="s">
        <v>43</v>
      </c>
      <c r="B175" s="212" t="s">
        <v>44</v>
      </c>
      <c r="C175" s="123"/>
      <c r="D175" s="148">
        <f>SUM(D176)</f>
        <v>128600</v>
      </c>
    </row>
    <row r="176" spans="1:4" ht="30">
      <c r="A176" s="56" t="s">
        <v>80</v>
      </c>
      <c r="B176" s="212" t="s">
        <v>51</v>
      </c>
      <c r="C176" s="123"/>
      <c r="D176" s="148">
        <f>SUM(D177)</f>
        <v>128600</v>
      </c>
    </row>
    <row r="177" spans="1:4" ht="15">
      <c r="A177" s="56" t="s">
        <v>147</v>
      </c>
      <c r="B177" s="212" t="s">
        <v>51</v>
      </c>
      <c r="C177" s="123" t="s">
        <v>198</v>
      </c>
      <c r="D177" s="148">
        <f>SUM(прил7!F264)</f>
        <v>128600</v>
      </c>
    </row>
    <row r="178" spans="1:4" ht="60">
      <c r="A178" s="56" t="s">
        <v>56</v>
      </c>
      <c r="B178" s="212" t="s">
        <v>57</v>
      </c>
      <c r="C178" s="115"/>
      <c r="D178" s="148">
        <f>SUM(D179+D182)</f>
        <v>4085148</v>
      </c>
    </row>
    <row r="179" spans="1:4" ht="15">
      <c r="A179" s="56" t="s">
        <v>702</v>
      </c>
      <c r="B179" s="212" t="s">
        <v>67</v>
      </c>
      <c r="C179" s="115"/>
      <c r="D179" s="148">
        <f>SUM(D180)</f>
        <v>1779508</v>
      </c>
    </row>
    <row r="180" spans="1:4" ht="15">
      <c r="A180" s="56" t="s">
        <v>726</v>
      </c>
      <c r="B180" s="212" t="s">
        <v>701</v>
      </c>
      <c r="C180" s="115"/>
      <c r="D180" s="148">
        <f>SUM(D181)</f>
        <v>1779508</v>
      </c>
    </row>
    <row r="181" spans="1:4" ht="15">
      <c r="A181" s="56" t="s">
        <v>164</v>
      </c>
      <c r="B181" s="212" t="s">
        <v>701</v>
      </c>
      <c r="C181" s="115" t="s">
        <v>163</v>
      </c>
      <c r="D181" s="148">
        <f>SUM(прил7!F484)</f>
        <v>1779508</v>
      </c>
    </row>
    <row r="182" spans="1:4" ht="30">
      <c r="A182" s="56" t="s">
        <v>681</v>
      </c>
      <c r="B182" s="212" t="s">
        <v>676</v>
      </c>
      <c r="C182" s="115"/>
      <c r="D182" s="148">
        <f>SUM(D185+D187+D189+D183)</f>
        <v>2305640</v>
      </c>
    </row>
    <row r="183" spans="1:4" ht="45">
      <c r="A183" s="56" t="s">
        <v>846</v>
      </c>
      <c r="B183" s="216" t="s">
        <v>843</v>
      </c>
      <c r="C183" s="115"/>
      <c r="D183" s="148">
        <f>SUM(D184)</f>
        <v>1494948</v>
      </c>
    </row>
    <row r="184" spans="1:4" ht="15">
      <c r="A184" s="56" t="s">
        <v>147</v>
      </c>
      <c r="B184" s="216" t="s">
        <v>843</v>
      </c>
      <c r="C184" s="115" t="s">
        <v>198</v>
      </c>
      <c r="D184" s="148">
        <f>SUM(прил7!F212)</f>
        <v>1494948</v>
      </c>
    </row>
    <row r="185" spans="1:4" ht="60">
      <c r="A185" s="56" t="s">
        <v>839</v>
      </c>
      <c r="B185" s="212" t="s">
        <v>677</v>
      </c>
      <c r="C185" s="115"/>
      <c r="D185" s="148">
        <f>SUM(D186)</f>
        <v>640692</v>
      </c>
    </row>
    <row r="186" spans="1:4" ht="15">
      <c r="A186" s="56" t="s">
        <v>147</v>
      </c>
      <c r="B186" s="212" t="s">
        <v>677</v>
      </c>
      <c r="C186" s="115" t="s">
        <v>198</v>
      </c>
      <c r="D186" s="148">
        <f>SUM(прил7!F214)</f>
        <v>640692</v>
      </c>
    </row>
    <row r="187" spans="1:4" ht="30">
      <c r="A187" s="56" t="s">
        <v>812</v>
      </c>
      <c r="B187" s="216" t="s">
        <v>811</v>
      </c>
      <c r="C187" s="115"/>
      <c r="D187" s="148">
        <f>SUM(D188)</f>
        <v>70000</v>
      </c>
    </row>
    <row r="188" spans="1:4" ht="15">
      <c r="A188" s="56" t="s">
        <v>147</v>
      </c>
      <c r="B188" s="216" t="s">
        <v>811</v>
      </c>
      <c r="C188" s="115" t="s">
        <v>198</v>
      </c>
      <c r="D188" s="148">
        <f>SUM(прил7!F216)</f>
        <v>70000</v>
      </c>
    </row>
    <row r="189" spans="1:4" ht="30">
      <c r="A189" s="56" t="s">
        <v>838</v>
      </c>
      <c r="B189" s="216" t="s">
        <v>810</v>
      </c>
      <c r="C189" s="115"/>
      <c r="D189" s="148">
        <f>SUM(D190)</f>
        <v>100000</v>
      </c>
    </row>
    <row r="190" spans="1:4" ht="30">
      <c r="A190" s="56" t="s">
        <v>101</v>
      </c>
      <c r="B190" s="216" t="s">
        <v>810</v>
      </c>
      <c r="C190" s="115" t="s">
        <v>142</v>
      </c>
      <c r="D190" s="148">
        <f>SUM(прил7!F218)</f>
        <v>100000</v>
      </c>
    </row>
    <row r="191" spans="1:4" ht="60">
      <c r="A191" s="126" t="s">
        <v>24</v>
      </c>
      <c r="B191" s="211" t="s">
        <v>25</v>
      </c>
      <c r="C191" s="123"/>
      <c r="D191" s="148">
        <f>SUM(D192+D200)</f>
        <v>34279435.870000005</v>
      </c>
    </row>
    <row r="192" spans="1:4" ht="30">
      <c r="A192" s="126" t="s">
        <v>27</v>
      </c>
      <c r="B192" s="211" t="s">
        <v>26</v>
      </c>
      <c r="C192" s="123"/>
      <c r="D192" s="148">
        <f>SUM(D195+D197+D193)</f>
        <v>30145822.35</v>
      </c>
    </row>
    <row r="193" spans="1:4" ht="30">
      <c r="A193" s="56" t="s">
        <v>885</v>
      </c>
      <c r="B193" s="211" t="s">
        <v>884</v>
      </c>
      <c r="C193" s="123"/>
      <c r="D193" s="148">
        <f>SUM(D194)</f>
        <v>23532280</v>
      </c>
    </row>
    <row r="194" spans="1:4" ht="30">
      <c r="A194" s="56" t="s">
        <v>221</v>
      </c>
      <c r="B194" s="211" t="s">
        <v>884</v>
      </c>
      <c r="C194" s="123" t="s">
        <v>123</v>
      </c>
      <c r="D194" s="148">
        <f>SUM(прил7!F243)</f>
        <v>23532280</v>
      </c>
    </row>
    <row r="195" spans="1:4" ht="30">
      <c r="A195" s="46" t="s">
        <v>93</v>
      </c>
      <c r="B195" s="212" t="s">
        <v>94</v>
      </c>
      <c r="C195" s="123"/>
      <c r="D195" s="148">
        <f>SUM(D196)</f>
        <v>2993542.35</v>
      </c>
    </row>
    <row r="196" spans="1:4" ht="30">
      <c r="A196" s="56" t="s">
        <v>101</v>
      </c>
      <c r="B196" s="212" t="s">
        <v>94</v>
      </c>
      <c r="C196" s="123" t="s">
        <v>142</v>
      </c>
      <c r="D196" s="148">
        <f>SUM(прил7!F246)</f>
        <v>2993542.35</v>
      </c>
    </row>
    <row r="197" spans="1:4" ht="30">
      <c r="A197" s="56" t="s">
        <v>632</v>
      </c>
      <c r="B197" s="212" t="s">
        <v>631</v>
      </c>
      <c r="C197" s="115"/>
      <c r="D197" s="171">
        <f>SUM(D198+D199)</f>
        <v>3620000</v>
      </c>
    </row>
    <row r="198" spans="1:4" ht="30">
      <c r="A198" s="56" t="s">
        <v>101</v>
      </c>
      <c r="B198" s="212" t="s">
        <v>631</v>
      </c>
      <c r="C198" s="115" t="s">
        <v>142</v>
      </c>
      <c r="D198" s="171">
        <f>SUM(прил7!F248)</f>
        <v>1500000</v>
      </c>
    </row>
    <row r="199" spans="1:4" ht="30">
      <c r="A199" s="56" t="s">
        <v>221</v>
      </c>
      <c r="B199" s="212" t="s">
        <v>631</v>
      </c>
      <c r="C199" s="115" t="s">
        <v>123</v>
      </c>
      <c r="D199" s="171">
        <f>SUM(прил7!F249)</f>
        <v>2120000</v>
      </c>
    </row>
    <row r="200" spans="1:4" ht="81" customHeight="1">
      <c r="A200" s="56" t="s">
        <v>50</v>
      </c>
      <c r="B200" s="212" t="s">
        <v>45</v>
      </c>
      <c r="C200" s="123"/>
      <c r="D200" s="148">
        <f>SUM(D201+D203)</f>
        <v>4133613.52</v>
      </c>
    </row>
    <row r="201" spans="1:4" ht="30">
      <c r="A201" s="56" t="s">
        <v>47</v>
      </c>
      <c r="B201" s="212" t="s">
        <v>46</v>
      </c>
      <c r="C201" s="123"/>
      <c r="D201" s="148">
        <f>SUM(D202)</f>
        <v>3678613.52</v>
      </c>
    </row>
    <row r="202" spans="1:4" ht="15">
      <c r="A202" s="56" t="s">
        <v>147</v>
      </c>
      <c r="B202" s="212" t="s">
        <v>46</v>
      </c>
      <c r="C202" s="123" t="s">
        <v>198</v>
      </c>
      <c r="D202" s="148">
        <f>SUM(прил7!F252)</f>
        <v>3678613.52</v>
      </c>
    </row>
    <row r="203" spans="1:4" ht="30">
      <c r="A203" s="56" t="s">
        <v>80</v>
      </c>
      <c r="B203" s="212" t="s">
        <v>52</v>
      </c>
      <c r="C203" s="123"/>
      <c r="D203" s="148">
        <f>SUM(D204)</f>
        <v>455000</v>
      </c>
    </row>
    <row r="204" spans="1:4" ht="15">
      <c r="A204" s="56" t="s">
        <v>147</v>
      </c>
      <c r="B204" s="212" t="s">
        <v>52</v>
      </c>
      <c r="C204" s="123" t="s">
        <v>198</v>
      </c>
      <c r="D204" s="148">
        <f>SUM(прил7!F268)</f>
        <v>455000</v>
      </c>
    </row>
    <row r="205" spans="1:4" ht="46.5" customHeight="1">
      <c r="A205" s="55" t="s">
        <v>774</v>
      </c>
      <c r="B205" s="215" t="s">
        <v>334</v>
      </c>
      <c r="C205" s="116"/>
      <c r="D205" s="147">
        <f>SUM(D206+D211+D215)</f>
        <v>2691529</v>
      </c>
    </row>
    <row r="206" spans="1:4" ht="60">
      <c r="A206" s="58" t="s">
        <v>775</v>
      </c>
      <c r="B206" s="212" t="s">
        <v>2</v>
      </c>
      <c r="C206" s="115"/>
      <c r="D206" s="148">
        <f>SUM(D207)</f>
        <v>100000</v>
      </c>
    </row>
    <row r="207" spans="1:4" ht="30">
      <c r="A207" s="58" t="s">
        <v>3</v>
      </c>
      <c r="B207" s="212" t="s">
        <v>4</v>
      </c>
      <c r="C207" s="115"/>
      <c r="D207" s="148">
        <f>SUM(D208+D210)</f>
        <v>100000</v>
      </c>
    </row>
    <row r="208" spans="1:4" ht="15">
      <c r="A208" s="15" t="s">
        <v>210</v>
      </c>
      <c r="B208" s="212" t="s">
        <v>5</v>
      </c>
      <c r="C208" s="115"/>
      <c r="D208" s="148">
        <f>SUM(D209)</f>
        <v>30000</v>
      </c>
    </row>
    <row r="209" spans="1:4" ht="30">
      <c r="A209" s="56" t="s">
        <v>101</v>
      </c>
      <c r="B209" s="212" t="s">
        <v>6</v>
      </c>
      <c r="C209" s="115" t="s">
        <v>142</v>
      </c>
      <c r="D209" s="148">
        <f>SUM(прил7!F367)</f>
        <v>30000</v>
      </c>
    </row>
    <row r="210" spans="1:4" ht="15">
      <c r="A210" s="56" t="s">
        <v>164</v>
      </c>
      <c r="B210" s="212" t="s">
        <v>6</v>
      </c>
      <c r="C210" s="115" t="s">
        <v>163</v>
      </c>
      <c r="D210" s="148">
        <f>SUM(прил7!F368)</f>
        <v>70000</v>
      </c>
    </row>
    <row r="211" spans="1:4" ht="60">
      <c r="A211" s="46" t="s">
        <v>918</v>
      </c>
      <c r="B211" s="212" t="s">
        <v>335</v>
      </c>
      <c r="C211" s="115"/>
      <c r="D211" s="148">
        <f>SUM(D212)</f>
        <v>150000</v>
      </c>
    </row>
    <row r="212" spans="1:4" ht="45">
      <c r="A212" s="46" t="s">
        <v>336</v>
      </c>
      <c r="B212" s="212" t="s">
        <v>337</v>
      </c>
      <c r="C212" s="115"/>
      <c r="D212" s="148">
        <f>SUM(D213)</f>
        <v>150000</v>
      </c>
    </row>
    <row r="213" spans="1:4" ht="45">
      <c r="A213" s="56" t="s">
        <v>338</v>
      </c>
      <c r="B213" s="212" t="s">
        <v>339</v>
      </c>
      <c r="C213" s="115"/>
      <c r="D213" s="148">
        <f>SUM(D214)</f>
        <v>150000</v>
      </c>
    </row>
    <row r="214" spans="1:4" ht="30">
      <c r="A214" s="56" t="s">
        <v>101</v>
      </c>
      <c r="B214" s="212" t="s">
        <v>339</v>
      </c>
      <c r="C214" s="115" t="s">
        <v>163</v>
      </c>
      <c r="D214" s="148">
        <f>SUM(прил7!F516)</f>
        <v>150000</v>
      </c>
    </row>
    <row r="215" spans="1:4" ht="60">
      <c r="A215" s="58" t="s">
        <v>776</v>
      </c>
      <c r="B215" s="212" t="s">
        <v>7</v>
      </c>
      <c r="C215" s="115"/>
      <c r="D215" s="148">
        <f>SUM(D216)</f>
        <v>2441529</v>
      </c>
    </row>
    <row r="216" spans="1:4" ht="15">
      <c r="A216" s="58" t="s">
        <v>749</v>
      </c>
      <c r="B216" s="212" t="s">
        <v>33</v>
      </c>
      <c r="C216" s="115"/>
      <c r="D216" s="148">
        <f>SUM(D219+D217)</f>
        <v>2441529</v>
      </c>
    </row>
    <row r="217" spans="1:4" ht="45">
      <c r="A217" s="187" t="s">
        <v>845</v>
      </c>
      <c r="B217" s="216" t="s">
        <v>844</v>
      </c>
      <c r="C217" s="115"/>
      <c r="D217" s="148">
        <f>SUM(D218)</f>
        <v>874800</v>
      </c>
    </row>
    <row r="218" spans="1:4" ht="30">
      <c r="A218" s="56" t="s">
        <v>101</v>
      </c>
      <c r="B218" s="216" t="s">
        <v>844</v>
      </c>
      <c r="C218" s="115" t="s">
        <v>142</v>
      </c>
      <c r="D218" s="148">
        <f>SUM(прил7!F372)</f>
        <v>874800</v>
      </c>
    </row>
    <row r="219" spans="1:4" ht="15">
      <c r="A219" s="46" t="s">
        <v>87</v>
      </c>
      <c r="B219" s="212" t="s">
        <v>89</v>
      </c>
      <c r="C219" s="115"/>
      <c r="D219" s="148">
        <f>SUM(D220:D221)</f>
        <v>1566729</v>
      </c>
    </row>
    <row r="220" spans="1:4" ht="30">
      <c r="A220" s="56" t="s">
        <v>101</v>
      </c>
      <c r="B220" s="212" t="s">
        <v>89</v>
      </c>
      <c r="C220" s="115" t="s">
        <v>142</v>
      </c>
      <c r="D220" s="148">
        <f>SUM(прил7!F374)</f>
        <v>213300</v>
      </c>
    </row>
    <row r="221" spans="1:4" ht="15">
      <c r="A221" s="56" t="s">
        <v>164</v>
      </c>
      <c r="B221" s="212" t="s">
        <v>89</v>
      </c>
      <c r="C221" s="115" t="s">
        <v>163</v>
      </c>
      <c r="D221" s="148">
        <f>SUM(прил7!F375)</f>
        <v>1353429</v>
      </c>
    </row>
    <row r="222" spans="1:4" ht="28.5">
      <c r="A222" s="18" t="s">
        <v>263</v>
      </c>
      <c r="B222" s="214" t="s">
        <v>264</v>
      </c>
      <c r="C222" s="128"/>
      <c r="D222" s="147">
        <f>SUM(D223+D227)</f>
        <v>3250798</v>
      </c>
    </row>
    <row r="223" spans="1:4" ht="45">
      <c r="A223" s="58" t="s">
        <v>265</v>
      </c>
      <c r="B223" s="211" t="s">
        <v>266</v>
      </c>
      <c r="C223" s="123"/>
      <c r="D223" s="148">
        <f>SUM(D226)</f>
        <v>50000</v>
      </c>
    </row>
    <row r="224" spans="1:4" ht="30">
      <c r="A224" s="58" t="s">
        <v>267</v>
      </c>
      <c r="B224" s="211" t="s">
        <v>268</v>
      </c>
      <c r="C224" s="123"/>
      <c r="D224" s="148">
        <f>SUM(D226)</f>
        <v>50000</v>
      </c>
    </row>
    <row r="225" spans="1:4" ht="15">
      <c r="A225" s="58" t="s">
        <v>269</v>
      </c>
      <c r="B225" s="211" t="s">
        <v>270</v>
      </c>
      <c r="C225" s="123"/>
      <c r="D225" s="148">
        <f>SUM(D226)</f>
        <v>50000</v>
      </c>
    </row>
    <row r="226" spans="1:4" ht="30">
      <c r="A226" s="56" t="s">
        <v>101</v>
      </c>
      <c r="B226" s="211" t="s">
        <v>270</v>
      </c>
      <c r="C226" s="123" t="s">
        <v>142</v>
      </c>
      <c r="D226" s="148">
        <f>SUM(прил7!F94)</f>
        <v>50000</v>
      </c>
    </row>
    <row r="227" spans="1:4" ht="45">
      <c r="A227" s="56" t="s">
        <v>763</v>
      </c>
      <c r="B227" s="216" t="s">
        <v>764</v>
      </c>
      <c r="C227" s="89"/>
      <c r="D227" s="148">
        <f>SUM(D228+D230)</f>
        <v>3200798</v>
      </c>
    </row>
    <row r="228" spans="1:4" ht="15">
      <c r="A228" s="56" t="s">
        <v>269</v>
      </c>
      <c r="B228" s="216" t="s">
        <v>762</v>
      </c>
      <c r="C228" s="89"/>
      <c r="D228" s="148">
        <f>SUM(D229)</f>
        <v>1605000</v>
      </c>
    </row>
    <row r="229" spans="1:4" ht="30">
      <c r="A229" s="56" t="s">
        <v>101</v>
      </c>
      <c r="B229" s="216" t="s">
        <v>762</v>
      </c>
      <c r="C229" s="89" t="s">
        <v>142</v>
      </c>
      <c r="D229" s="148">
        <f>SUM(прил7!F97)</f>
        <v>1605000</v>
      </c>
    </row>
    <row r="230" spans="1:4" ht="30">
      <c r="A230" s="15" t="s">
        <v>806</v>
      </c>
      <c r="B230" s="216" t="s">
        <v>772</v>
      </c>
      <c r="C230" s="89"/>
      <c r="D230" s="148">
        <f>SUM(D231:D232)</f>
        <v>1595798</v>
      </c>
    </row>
    <row r="231" spans="1:4" ht="45">
      <c r="A231" s="56" t="s">
        <v>204</v>
      </c>
      <c r="B231" s="216" t="s">
        <v>772</v>
      </c>
      <c r="C231" s="89" t="s">
        <v>139</v>
      </c>
      <c r="D231" s="148">
        <f>SUM(прил7!F99)</f>
        <v>885300.69</v>
      </c>
    </row>
    <row r="232" spans="1:4" ht="30">
      <c r="A232" s="56" t="s">
        <v>101</v>
      </c>
      <c r="B232" s="216" t="s">
        <v>772</v>
      </c>
      <c r="C232" s="89" t="s">
        <v>142</v>
      </c>
      <c r="D232" s="148">
        <f>SUM(прил7!F100)</f>
        <v>710497.31</v>
      </c>
    </row>
    <row r="233" spans="1:4" ht="28.5">
      <c r="A233" s="60" t="s">
        <v>679</v>
      </c>
      <c r="B233" s="214" t="s">
        <v>241</v>
      </c>
      <c r="C233" s="128"/>
      <c r="D233" s="147">
        <f>SUM(D234)</f>
        <v>359123</v>
      </c>
    </row>
    <row r="234" spans="1:4" ht="53.25" customHeight="1">
      <c r="A234" s="46" t="s">
        <v>242</v>
      </c>
      <c r="B234" s="209" t="s">
        <v>243</v>
      </c>
      <c r="C234" s="123"/>
      <c r="D234" s="148">
        <f>SUM(D235)</f>
        <v>359123</v>
      </c>
    </row>
    <row r="235" spans="1:4" ht="60">
      <c r="A235" s="46" t="s">
        <v>244</v>
      </c>
      <c r="B235" s="209" t="s">
        <v>245</v>
      </c>
      <c r="C235" s="123"/>
      <c r="D235" s="148">
        <f>SUM(D236+D239)</f>
        <v>359123</v>
      </c>
    </row>
    <row r="236" spans="1:4" ht="20.25" customHeight="1">
      <c r="A236" s="99" t="s">
        <v>125</v>
      </c>
      <c r="B236" s="209" t="s">
        <v>246</v>
      </c>
      <c r="C236" s="123"/>
      <c r="D236" s="148">
        <f>SUM(D237:D238)</f>
        <v>209123</v>
      </c>
    </row>
    <row r="237" spans="1:4" ht="45">
      <c r="A237" s="126" t="s">
        <v>204</v>
      </c>
      <c r="B237" s="209" t="s">
        <v>247</v>
      </c>
      <c r="C237" s="123" t="s">
        <v>139</v>
      </c>
      <c r="D237" s="148">
        <f>SUM(прил7!F47)</f>
        <v>179123</v>
      </c>
    </row>
    <row r="238" spans="1:4" ht="30">
      <c r="A238" s="56" t="s">
        <v>101</v>
      </c>
      <c r="B238" s="209" t="s">
        <v>247</v>
      </c>
      <c r="C238" s="123" t="s">
        <v>142</v>
      </c>
      <c r="D238" s="148">
        <f>SUM(прил7!F48)</f>
        <v>30000</v>
      </c>
    </row>
    <row r="239" spans="1:4" ht="21.75" customHeight="1">
      <c r="A239" s="56" t="s">
        <v>69</v>
      </c>
      <c r="B239" s="213" t="s">
        <v>68</v>
      </c>
      <c r="C239" s="115"/>
      <c r="D239" s="148">
        <f>SUM(D240)</f>
        <v>150000</v>
      </c>
    </row>
    <row r="240" spans="1:4" ht="30">
      <c r="A240" s="56" t="s">
        <v>101</v>
      </c>
      <c r="B240" s="213" t="s">
        <v>68</v>
      </c>
      <c r="C240" s="115" t="s">
        <v>142</v>
      </c>
      <c r="D240" s="148">
        <f>SUM(прил7!F105)</f>
        <v>150000</v>
      </c>
    </row>
    <row r="241" spans="1:4" ht="33" customHeight="1">
      <c r="A241" s="60" t="s">
        <v>285</v>
      </c>
      <c r="B241" s="214" t="s">
        <v>286</v>
      </c>
      <c r="C241" s="128"/>
      <c r="D241" s="147">
        <f>SUM(D242+D246+D261)</f>
        <v>46404352.41</v>
      </c>
    </row>
    <row r="242" spans="1:4" ht="60">
      <c r="A242" s="46" t="s">
        <v>301</v>
      </c>
      <c r="B242" s="212" t="s">
        <v>302</v>
      </c>
      <c r="C242" s="115"/>
      <c r="D242" s="148">
        <f>SUM(D244)</f>
        <v>100000</v>
      </c>
    </row>
    <row r="243" spans="1:4" ht="30">
      <c r="A243" s="46" t="s">
        <v>303</v>
      </c>
      <c r="B243" s="212" t="s">
        <v>304</v>
      </c>
      <c r="C243" s="115"/>
      <c r="D243" s="148">
        <f>SUM(D244)</f>
        <v>100000</v>
      </c>
    </row>
    <row r="244" spans="1:4" ht="30">
      <c r="A244" s="46" t="s">
        <v>183</v>
      </c>
      <c r="B244" s="212" t="s">
        <v>305</v>
      </c>
      <c r="C244" s="115"/>
      <c r="D244" s="148">
        <f>SUM(D245)</f>
        <v>100000</v>
      </c>
    </row>
    <row r="245" spans="1:4" ht="30">
      <c r="A245" s="56" t="s">
        <v>101</v>
      </c>
      <c r="B245" s="212" t="s">
        <v>305</v>
      </c>
      <c r="C245" s="115" t="s">
        <v>142</v>
      </c>
      <c r="D245" s="148">
        <f>SUM(прил7!F224)</f>
        <v>100000</v>
      </c>
    </row>
    <row r="246" spans="1:4" ht="45">
      <c r="A246" s="46" t="s">
        <v>287</v>
      </c>
      <c r="B246" s="211" t="s">
        <v>288</v>
      </c>
      <c r="C246" s="123"/>
      <c r="D246" s="148">
        <f>SUM(D256+D247)</f>
        <v>45696852.41</v>
      </c>
    </row>
    <row r="247" spans="1:4" ht="30">
      <c r="A247" s="58" t="s">
        <v>816</v>
      </c>
      <c r="B247" s="216" t="s">
        <v>817</v>
      </c>
      <c r="C247" s="123"/>
      <c r="D247" s="148">
        <f>SUM(D250+D252+D254+D248)</f>
        <v>39210050.75</v>
      </c>
    </row>
    <row r="248" spans="1:4" ht="60">
      <c r="A248" s="225" t="s">
        <v>939</v>
      </c>
      <c r="B248" s="93" t="s">
        <v>938</v>
      </c>
      <c r="C248" s="123"/>
      <c r="D248" s="148">
        <f>SUM(D249)</f>
        <v>227700</v>
      </c>
    </row>
    <row r="249" spans="1:4" ht="30">
      <c r="A249" s="58" t="s">
        <v>221</v>
      </c>
      <c r="B249" s="93" t="s">
        <v>938</v>
      </c>
      <c r="C249" s="123" t="s">
        <v>123</v>
      </c>
      <c r="D249" s="148">
        <f>SUM(прил7!F180)</f>
        <v>227700</v>
      </c>
    </row>
    <row r="250" spans="1:4" ht="75" customHeight="1">
      <c r="A250" s="58" t="s">
        <v>936</v>
      </c>
      <c r="B250" s="216" t="s">
        <v>901</v>
      </c>
      <c r="C250" s="123"/>
      <c r="D250" s="148">
        <f>SUM(D251)</f>
        <v>968555</v>
      </c>
    </row>
    <row r="251" spans="1:4" ht="30">
      <c r="A251" s="56" t="s">
        <v>221</v>
      </c>
      <c r="B251" s="216" t="s">
        <v>901</v>
      </c>
      <c r="C251" s="123" t="s">
        <v>123</v>
      </c>
      <c r="D251" s="148">
        <f>SUM(прил7!F181)</f>
        <v>968555</v>
      </c>
    </row>
    <row r="252" spans="1:4" ht="45">
      <c r="A252" s="191" t="s">
        <v>856</v>
      </c>
      <c r="B252" s="216" t="s">
        <v>855</v>
      </c>
      <c r="C252" s="123"/>
      <c r="D252" s="148">
        <f>SUM(D253)</f>
        <v>36013795.75</v>
      </c>
    </row>
    <row r="253" spans="1:4" ht="30">
      <c r="A253" s="56" t="s">
        <v>221</v>
      </c>
      <c r="B253" s="216" t="s">
        <v>855</v>
      </c>
      <c r="C253" s="123" t="s">
        <v>123</v>
      </c>
      <c r="D253" s="148">
        <f>SUM(прил7!F183)</f>
        <v>36013795.75</v>
      </c>
    </row>
    <row r="254" spans="1:4" ht="30">
      <c r="A254" s="58" t="s">
        <v>819</v>
      </c>
      <c r="B254" s="216" t="s">
        <v>818</v>
      </c>
      <c r="C254" s="123"/>
      <c r="D254" s="148">
        <f>SUM(D255)</f>
        <v>2000000</v>
      </c>
    </row>
    <row r="255" spans="1:4" ht="30">
      <c r="A255" s="56" t="s">
        <v>221</v>
      </c>
      <c r="B255" s="216" t="s">
        <v>818</v>
      </c>
      <c r="C255" s="123" t="s">
        <v>123</v>
      </c>
      <c r="D255" s="148">
        <f>SUM(прил7!F185)</f>
        <v>2000000</v>
      </c>
    </row>
    <row r="256" spans="1:4" ht="30">
      <c r="A256" s="74" t="s">
        <v>740</v>
      </c>
      <c r="B256" s="211" t="s">
        <v>289</v>
      </c>
      <c r="C256" s="123"/>
      <c r="D256" s="148">
        <f>SUM(D259+D257)</f>
        <v>6486801.66</v>
      </c>
    </row>
    <row r="257" spans="1:4" ht="45">
      <c r="A257" s="56" t="s">
        <v>815</v>
      </c>
      <c r="B257" s="216" t="s">
        <v>814</v>
      </c>
      <c r="C257" s="89"/>
      <c r="D257" s="148">
        <f>SUM(D258)</f>
        <v>1848650</v>
      </c>
    </row>
    <row r="258" spans="1:4" ht="15">
      <c r="A258" s="56" t="s">
        <v>147</v>
      </c>
      <c r="B258" s="216" t="s">
        <v>814</v>
      </c>
      <c r="C258" s="89" t="s">
        <v>198</v>
      </c>
      <c r="D258" s="148">
        <f>SUM(прил7!F189)</f>
        <v>1848650</v>
      </c>
    </row>
    <row r="259" spans="1:4" ht="45">
      <c r="A259" s="98" t="s">
        <v>613</v>
      </c>
      <c r="B259" s="211" t="s">
        <v>612</v>
      </c>
      <c r="C259" s="123"/>
      <c r="D259" s="148">
        <f>SUM(D260)</f>
        <v>4638151.66</v>
      </c>
    </row>
    <row r="260" spans="1:4" ht="15">
      <c r="A260" s="15" t="s">
        <v>147</v>
      </c>
      <c r="B260" s="211" t="s">
        <v>612</v>
      </c>
      <c r="C260" s="123" t="s">
        <v>198</v>
      </c>
      <c r="D260" s="148">
        <f>SUM(прил7!F191)</f>
        <v>4638151.66</v>
      </c>
    </row>
    <row r="261" spans="1:4" ht="45">
      <c r="A261" s="56" t="s">
        <v>691</v>
      </c>
      <c r="B261" s="213" t="s">
        <v>692</v>
      </c>
      <c r="C261" s="115"/>
      <c r="D261" s="148">
        <f>SUM(D262+D267+D263)</f>
        <v>607500</v>
      </c>
    </row>
    <row r="262" spans="1:4" ht="30">
      <c r="A262" s="56" t="s">
        <v>693</v>
      </c>
      <c r="B262" s="213" t="s">
        <v>694</v>
      </c>
      <c r="C262" s="115"/>
      <c r="D262" s="148">
        <f>SUM(D265)</f>
        <v>49500</v>
      </c>
    </row>
    <row r="263" spans="1:4" ht="15">
      <c r="A263" s="56" t="s">
        <v>799</v>
      </c>
      <c r="B263" s="216" t="s">
        <v>800</v>
      </c>
      <c r="C263" s="115"/>
      <c r="D263" s="148">
        <f>SUM(D264)</f>
        <v>450000</v>
      </c>
    </row>
    <row r="264" spans="1:4" ht="30">
      <c r="A264" s="56" t="s">
        <v>101</v>
      </c>
      <c r="B264" s="216" t="s">
        <v>800</v>
      </c>
      <c r="C264" s="115" t="s">
        <v>142</v>
      </c>
      <c r="D264" s="148">
        <f>SUM(прил7!F192)</f>
        <v>450000</v>
      </c>
    </row>
    <row r="265" spans="1:4" ht="30">
      <c r="A265" s="56" t="s">
        <v>695</v>
      </c>
      <c r="B265" s="213" t="s">
        <v>696</v>
      </c>
      <c r="C265" s="115"/>
      <c r="D265" s="148">
        <f>SUM(D266)</f>
        <v>49500</v>
      </c>
    </row>
    <row r="266" spans="1:4" ht="30">
      <c r="A266" s="56" t="s">
        <v>101</v>
      </c>
      <c r="B266" s="213" t="s">
        <v>696</v>
      </c>
      <c r="C266" s="115" t="s">
        <v>142</v>
      </c>
      <c r="D266" s="148">
        <f>SUM(прил7!F110)</f>
        <v>49500</v>
      </c>
    </row>
    <row r="267" spans="1:4" ht="30">
      <c r="A267" s="56" t="s">
        <v>697</v>
      </c>
      <c r="B267" s="213" t="s">
        <v>698</v>
      </c>
      <c r="C267" s="115"/>
      <c r="D267" s="148">
        <f>SUM(D268)</f>
        <v>108000</v>
      </c>
    </row>
    <row r="268" spans="1:4" ht="30">
      <c r="A268" s="56" t="s">
        <v>695</v>
      </c>
      <c r="B268" s="213" t="s">
        <v>699</v>
      </c>
      <c r="C268" s="115"/>
      <c r="D268" s="148">
        <f>SUM(D269)</f>
        <v>108000</v>
      </c>
    </row>
    <row r="269" spans="1:4" ht="30">
      <c r="A269" s="56" t="s">
        <v>101</v>
      </c>
      <c r="B269" s="213" t="s">
        <v>699</v>
      </c>
      <c r="C269" s="115" t="s">
        <v>142</v>
      </c>
      <c r="D269" s="148">
        <f>SUM(прил7!F113)</f>
        <v>108000</v>
      </c>
    </row>
    <row r="270" spans="1:4" ht="28.5">
      <c r="A270" s="55" t="s">
        <v>102</v>
      </c>
      <c r="B270" s="215" t="s">
        <v>103</v>
      </c>
      <c r="C270" s="123"/>
      <c r="D270" s="148">
        <f>SUM(D271+D276+D279)</f>
        <v>100000</v>
      </c>
    </row>
    <row r="271" spans="1:4" ht="45">
      <c r="A271" s="46" t="s">
        <v>670</v>
      </c>
      <c r="B271" s="212" t="s">
        <v>107</v>
      </c>
      <c r="C271" s="123"/>
      <c r="D271" s="148">
        <f>SUM(D272)</f>
        <v>1500</v>
      </c>
    </row>
    <row r="272" spans="1:4" ht="45">
      <c r="A272" s="46" t="s">
        <v>110</v>
      </c>
      <c r="B272" s="212" t="s">
        <v>108</v>
      </c>
      <c r="C272" s="123"/>
      <c r="D272" s="148">
        <f>SUM(D273)</f>
        <v>1500</v>
      </c>
    </row>
    <row r="273" spans="1:4" ht="30">
      <c r="A273" s="46" t="s">
        <v>111</v>
      </c>
      <c r="B273" s="212" t="s">
        <v>109</v>
      </c>
      <c r="C273" s="123"/>
      <c r="D273" s="148">
        <f>SUM(D274)</f>
        <v>1500</v>
      </c>
    </row>
    <row r="274" spans="1:4" ht="30">
      <c r="A274" s="56" t="s">
        <v>101</v>
      </c>
      <c r="B274" s="212" t="s">
        <v>109</v>
      </c>
      <c r="C274" s="123" t="s">
        <v>142</v>
      </c>
      <c r="D274" s="148">
        <f>SUM(прил7!F118)</f>
        <v>1500</v>
      </c>
    </row>
    <row r="275" spans="1:4" ht="45">
      <c r="A275" s="74" t="s">
        <v>410</v>
      </c>
      <c r="B275" s="212" t="s">
        <v>117</v>
      </c>
      <c r="C275" s="123"/>
      <c r="D275" s="148">
        <f>SUM(D276)</f>
        <v>93500</v>
      </c>
    </row>
    <row r="276" spans="1:4" ht="45">
      <c r="A276" s="99" t="s">
        <v>104</v>
      </c>
      <c r="B276" s="212" t="s">
        <v>117</v>
      </c>
      <c r="C276" s="123"/>
      <c r="D276" s="148">
        <f>SUM(D277)</f>
        <v>93500</v>
      </c>
    </row>
    <row r="277" spans="1:4" ht="30">
      <c r="A277" s="46" t="s">
        <v>111</v>
      </c>
      <c r="B277" s="212" t="s">
        <v>106</v>
      </c>
      <c r="C277" s="123"/>
      <c r="D277" s="148">
        <f>SUM(D278)</f>
        <v>93500</v>
      </c>
    </row>
    <row r="278" spans="1:4" ht="30">
      <c r="A278" s="56" t="s">
        <v>101</v>
      </c>
      <c r="B278" s="212" t="s">
        <v>106</v>
      </c>
      <c r="C278" s="123" t="s">
        <v>142</v>
      </c>
      <c r="D278" s="148">
        <f>SUM(прил7!F122)</f>
        <v>93500</v>
      </c>
    </row>
    <row r="279" spans="1:4" ht="45">
      <c r="A279" s="46" t="s">
        <v>671</v>
      </c>
      <c r="B279" s="212" t="s">
        <v>112</v>
      </c>
      <c r="C279" s="123"/>
      <c r="D279" s="148">
        <f>SUM(D280)</f>
        <v>5000</v>
      </c>
    </row>
    <row r="280" spans="1:4" ht="30">
      <c r="A280" s="99" t="s">
        <v>116</v>
      </c>
      <c r="B280" s="212" t="s">
        <v>113</v>
      </c>
      <c r="C280" s="123"/>
      <c r="D280" s="148">
        <f>SUM(D281)</f>
        <v>5000</v>
      </c>
    </row>
    <row r="281" spans="1:4" ht="15">
      <c r="A281" s="46" t="s">
        <v>115</v>
      </c>
      <c r="B281" s="212" t="s">
        <v>114</v>
      </c>
      <c r="C281" s="123"/>
      <c r="D281" s="148">
        <f>SUM(D282)</f>
        <v>5000</v>
      </c>
    </row>
    <row r="282" spans="1:4" ht="30">
      <c r="A282" s="56" t="s">
        <v>101</v>
      </c>
      <c r="B282" s="212" t="s">
        <v>114</v>
      </c>
      <c r="C282" s="123" t="s">
        <v>142</v>
      </c>
      <c r="D282" s="148">
        <f>SUM(прил7!F126)</f>
        <v>5000</v>
      </c>
    </row>
    <row r="283" spans="1:4" ht="28.5">
      <c r="A283" s="18" t="s">
        <v>637</v>
      </c>
      <c r="B283" s="215" t="s">
        <v>280</v>
      </c>
      <c r="C283" s="123"/>
      <c r="D283" s="148">
        <f>SUM(D284)</f>
        <v>1182665</v>
      </c>
    </row>
    <row r="284" spans="1:4" ht="45">
      <c r="A284" s="58" t="s">
        <v>638</v>
      </c>
      <c r="B284" s="211" t="s">
        <v>281</v>
      </c>
      <c r="C284" s="123"/>
      <c r="D284" s="148">
        <f>SUM(D285+D288)</f>
        <v>1182665</v>
      </c>
    </row>
    <row r="285" spans="1:4" ht="30">
      <c r="A285" s="58" t="s">
        <v>639</v>
      </c>
      <c r="B285" s="211" t="s">
        <v>282</v>
      </c>
      <c r="C285" s="123"/>
      <c r="D285" s="148">
        <f>SUM(D286)</f>
        <v>1082665</v>
      </c>
    </row>
    <row r="286" spans="1:4" ht="30">
      <c r="A286" s="15" t="s">
        <v>209</v>
      </c>
      <c r="B286" s="211" t="s">
        <v>283</v>
      </c>
      <c r="C286" s="123"/>
      <c r="D286" s="148">
        <f>SUM(D287)</f>
        <v>1082665</v>
      </c>
    </row>
    <row r="287" spans="1:4" ht="45">
      <c r="A287" s="56" t="s">
        <v>204</v>
      </c>
      <c r="B287" s="211" t="s">
        <v>283</v>
      </c>
      <c r="C287" s="123" t="s">
        <v>139</v>
      </c>
      <c r="D287" s="148">
        <f>SUM(прил7!F165+прил7!F497)</f>
        <v>1082665</v>
      </c>
    </row>
    <row r="288" spans="1:4" ht="45">
      <c r="A288" s="58" t="s">
        <v>79</v>
      </c>
      <c r="B288" s="211" t="s">
        <v>284</v>
      </c>
      <c r="C288" s="123"/>
      <c r="D288" s="148">
        <f>SUM(D289)</f>
        <v>100000</v>
      </c>
    </row>
    <row r="289" spans="1:4" ht="37.5" customHeight="1">
      <c r="A289" s="56" t="s">
        <v>21</v>
      </c>
      <c r="B289" s="211" t="s">
        <v>20</v>
      </c>
      <c r="C289" s="123"/>
      <c r="D289" s="148">
        <f>SUM(D290)</f>
        <v>100000</v>
      </c>
    </row>
    <row r="290" spans="1:4" ht="30">
      <c r="A290" s="56" t="s">
        <v>101</v>
      </c>
      <c r="B290" s="211" t="s">
        <v>20</v>
      </c>
      <c r="C290" s="123" t="s">
        <v>142</v>
      </c>
      <c r="D290" s="148">
        <f>SUM(прил7!F168)</f>
        <v>100000</v>
      </c>
    </row>
    <row r="291" spans="1:4" ht="28.5">
      <c r="A291" s="55" t="s">
        <v>81</v>
      </c>
      <c r="B291" s="215" t="s">
        <v>327</v>
      </c>
      <c r="C291" s="116"/>
      <c r="D291" s="147">
        <f>SUM(D293)</f>
        <v>9617207.11</v>
      </c>
    </row>
    <row r="292" spans="1:4" ht="35.25" customHeight="1">
      <c r="A292" s="56" t="s">
        <v>328</v>
      </c>
      <c r="B292" s="212" t="s">
        <v>329</v>
      </c>
      <c r="C292" s="115"/>
      <c r="D292" s="148">
        <f>SUM(D293)</f>
        <v>9617207.11</v>
      </c>
    </row>
    <row r="293" spans="1:4" ht="30">
      <c r="A293" s="56" t="s">
        <v>330</v>
      </c>
      <c r="B293" s="212" t="s">
        <v>65</v>
      </c>
      <c r="C293" s="115"/>
      <c r="D293" s="148">
        <f>SUM(D294)</f>
        <v>9617207.11</v>
      </c>
    </row>
    <row r="294" spans="1:4" ht="33.75" customHeight="1">
      <c r="A294" s="56" t="s">
        <v>332</v>
      </c>
      <c r="B294" s="212" t="s">
        <v>333</v>
      </c>
      <c r="C294" s="115"/>
      <c r="D294" s="148">
        <f>SUM(D295)</f>
        <v>9617207.11</v>
      </c>
    </row>
    <row r="295" spans="1:4" ht="15">
      <c r="A295" s="15" t="s">
        <v>147</v>
      </c>
      <c r="B295" s="212" t="s">
        <v>333</v>
      </c>
      <c r="C295" s="115" t="s">
        <v>198</v>
      </c>
      <c r="D295" s="148">
        <f>SUM(прил7!F523)</f>
        <v>9617207.11</v>
      </c>
    </row>
    <row r="296" spans="1:4" ht="28.5">
      <c r="A296" s="124" t="s">
        <v>322</v>
      </c>
      <c r="B296" s="214" t="s">
        <v>306</v>
      </c>
      <c r="C296" s="128"/>
      <c r="D296" s="147">
        <f>SUM(D297+D301+D305+D310)</f>
        <v>486000</v>
      </c>
    </row>
    <row r="297" spans="1:4" ht="45">
      <c r="A297" s="126" t="s">
        <v>307</v>
      </c>
      <c r="B297" s="211" t="s">
        <v>308</v>
      </c>
      <c r="C297" s="123"/>
      <c r="D297" s="148">
        <f>SUM(D298)</f>
        <v>20000</v>
      </c>
    </row>
    <row r="298" spans="1:4" ht="20.25" customHeight="1">
      <c r="A298" s="126" t="s">
        <v>309</v>
      </c>
      <c r="B298" s="211" t="s">
        <v>310</v>
      </c>
      <c r="C298" s="123"/>
      <c r="D298" s="148">
        <f>SUM(D299)</f>
        <v>20000</v>
      </c>
    </row>
    <row r="299" spans="1:4" ht="30">
      <c r="A299" s="46" t="s">
        <v>22</v>
      </c>
      <c r="B299" s="212" t="s">
        <v>31</v>
      </c>
      <c r="C299" s="123"/>
      <c r="D299" s="148">
        <f>SUM(D300)</f>
        <v>20000</v>
      </c>
    </row>
    <row r="300" spans="1:4" ht="30">
      <c r="A300" s="56" t="s">
        <v>101</v>
      </c>
      <c r="B300" s="212" t="s">
        <v>32</v>
      </c>
      <c r="C300" s="123" t="s">
        <v>142</v>
      </c>
      <c r="D300" s="148">
        <f>SUM(прил7!F229)</f>
        <v>20000</v>
      </c>
    </row>
    <row r="301" spans="1:4" ht="45">
      <c r="A301" s="126" t="s">
        <v>311</v>
      </c>
      <c r="B301" s="211" t="s">
        <v>312</v>
      </c>
      <c r="C301" s="123"/>
      <c r="D301" s="148">
        <f>SUM(D303)</f>
        <v>20000</v>
      </c>
    </row>
    <row r="302" spans="1:4" ht="45">
      <c r="A302" s="126" t="s">
        <v>313</v>
      </c>
      <c r="B302" s="211" t="s">
        <v>314</v>
      </c>
      <c r="C302" s="123"/>
      <c r="D302" s="148">
        <f>SUM(D303)</f>
        <v>20000</v>
      </c>
    </row>
    <row r="303" spans="1:4" ht="30">
      <c r="A303" s="46" t="s">
        <v>185</v>
      </c>
      <c r="B303" s="211" t="s">
        <v>315</v>
      </c>
      <c r="C303" s="123"/>
      <c r="D303" s="148">
        <f>SUM(D304)</f>
        <v>20000</v>
      </c>
    </row>
    <row r="304" spans="1:4" ht="30">
      <c r="A304" s="56" t="s">
        <v>101</v>
      </c>
      <c r="B304" s="211" t="s">
        <v>316</v>
      </c>
      <c r="C304" s="123" t="s">
        <v>142</v>
      </c>
      <c r="D304" s="148">
        <f>SUM(прил7!F233)</f>
        <v>20000</v>
      </c>
    </row>
    <row r="305" spans="1:4" ht="30">
      <c r="A305" s="126" t="s">
        <v>317</v>
      </c>
      <c r="B305" s="211" t="s">
        <v>318</v>
      </c>
      <c r="C305" s="123"/>
      <c r="D305" s="148">
        <f>SUM(D306)</f>
        <v>296000</v>
      </c>
    </row>
    <row r="306" spans="1:4" ht="60">
      <c r="A306" s="126" t="s">
        <v>319</v>
      </c>
      <c r="B306" s="211" t="s">
        <v>320</v>
      </c>
      <c r="C306" s="123"/>
      <c r="D306" s="148">
        <f>SUM(D307)</f>
        <v>296000</v>
      </c>
    </row>
    <row r="307" spans="1:4" ht="30">
      <c r="A307" s="126" t="s">
        <v>170</v>
      </c>
      <c r="B307" s="211" t="s">
        <v>321</v>
      </c>
      <c r="C307" s="123"/>
      <c r="D307" s="148">
        <f>SUM(D308:D309)</f>
        <v>296000</v>
      </c>
    </row>
    <row r="308" spans="1:4" ht="45">
      <c r="A308" s="126" t="s">
        <v>204</v>
      </c>
      <c r="B308" s="211" t="s">
        <v>321</v>
      </c>
      <c r="C308" s="123" t="s">
        <v>139</v>
      </c>
      <c r="D308" s="148">
        <f>SUM(прил7!F53)</f>
        <v>266000</v>
      </c>
    </row>
    <row r="309" spans="1:4" ht="30">
      <c r="A309" s="56" t="s">
        <v>101</v>
      </c>
      <c r="B309" s="211" t="s">
        <v>321</v>
      </c>
      <c r="C309" s="123" t="s">
        <v>142</v>
      </c>
      <c r="D309" s="148">
        <f>SUM(прил7!F54)</f>
        <v>30000</v>
      </c>
    </row>
    <row r="310" spans="1:4" ht="45">
      <c r="A310" s="126" t="s">
        <v>635</v>
      </c>
      <c r="B310" s="212" t="s">
        <v>633</v>
      </c>
      <c r="C310" s="115"/>
      <c r="D310" s="148">
        <f>SUM(D312)</f>
        <v>150000</v>
      </c>
    </row>
    <row r="311" spans="1:4" ht="19.5" customHeight="1">
      <c r="A311" s="126" t="s">
        <v>271</v>
      </c>
      <c r="B311" s="212" t="s">
        <v>634</v>
      </c>
      <c r="C311" s="115"/>
      <c r="D311" s="148">
        <f>SUM(D312)</f>
        <v>150000</v>
      </c>
    </row>
    <row r="312" spans="1:4" ht="15">
      <c r="A312" s="126" t="s">
        <v>171</v>
      </c>
      <c r="B312" s="212" t="s">
        <v>685</v>
      </c>
      <c r="C312" s="115"/>
      <c r="D312" s="148">
        <f>SUM(D313)</f>
        <v>150000</v>
      </c>
    </row>
    <row r="313" spans="1:4" ht="45">
      <c r="A313" s="56" t="s">
        <v>204</v>
      </c>
      <c r="B313" s="212" t="s">
        <v>685</v>
      </c>
      <c r="C313" s="115" t="s">
        <v>139</v>
      </c>
      <c r="D313" s="148">
        <f>SUM(прил7!F131)</f>
        <v>150000</v>
      </c>
    </row>
    <row r="314" spans="1:4" ht="28.5">
      <c r="A314" s="55" t="s">
        <v>628</v>
      </c>
      <c r="B314" s="215" t="s">
        <v>625</v>
      </c>
      <c r="C314" s="116"/>
      <c r="D314" s="147">
        <f>SUM(D315)</f>
        <v>35986818</v>
      </c>
    </row>
    <row r="315" spans="1:4" ht="35.25" customHeight="1">
      <c r="A315" s="56" t="s">
        <v>629</v>
      </c>
      <c r="B315" s="212" t="s">
        <v>626</v>
      </c>
      <c r="C315" s="115"/>
      <c r="D315" s="148">
        <f>SUM(D316)</f>
        <v>35986818</v>
      </c>
    </row>
    <row r="316" spans="1:4" ht="30">
      <c r="A316" s="56" t="s">
        <v>630</v>
      </c>
      <c r="B316" s="212" t="s">
        <v>627</v>
      </c>
      <c r="C316" s="115"/>
      <c r="D316" s="148">
        <f>SUM(D317)</f>
        <v>35986818</v>
      </c>
    </row>
    <row r="317" spans="1:4" ht="15">
      <c r="A317" s="56" t="s">
        <v>807</v>
      </c>
      <c r="B317" s="212" t="s">
        <v>700</v>
      </c>
      <c r="C317" s="115"/>
      <c r="D317" s="148">
        <f>SUM(D318)</f>
        <v>35986818</v>
      </c>
    </row>
    <row r="318" spans="1:4" ht="21" customHeight="1">
      <c r="A318" s="56" t="s">
        <v>221</v>
      </c>
      <c r="B318" s="212" t="s">
        <v>700</v>
      </c>
      <c r="C318" s="115" t="s">
        <v>123</v>
      </c>
      <c r="D318" s="148">
        <f>SUM(прил7!F199)</f>
        <v>35986818</v>
      </c>
    </row>
    <row r="319" spans="1:4" ht="28.5">
      <c r="A319" s="55" t="s">
        <v>712</v>
      </c>
      <c r="B319" s="217" t="s">
        <v>713</v>
      </c>
      <c r="C319" s="116"/>
      <c r="D319" s="147">
        <f>SUM(D320+D328)</f>
        <v>800220</v>
      </c>
    </row>
    <row r="320" spans="1:4" ht="30">
      <c r="A320" s="56" t="s">
        <v>727</v>
      </c>
      <c r="B320" s="216" t="s">
        <v>714</v>
      </c>
      <c r="C320" s="115"/>
      <c r="D320" s="148">
        <f>SUM(D321+D324+D326)</f>
        <v>710080</v>
      </c>
    </row>
    <row r="321" spans="1:4" ht="30">
      <c r="A321" s="56" t="s">
        <v>715</v>
      </c>
      <c r="B321" s="216" t="s">
        <v>716</v>
      </c>
      <c r="C321" s="115"/>
      <c r="D321" s="148">
        <f>SUM(D322)</f>
        <v>52500</v>
      </c>
    </row>
    <row r="322" spans="1:4" ht="24.75" customHeight="1">
      <c r="A322" s="56" t="s">
        <v>209</v>
      </c>
      <c r="B322" s="216" t="s">
        <v>724</v>
      </c>
      <c r="C322" s="115"/>
      <c r="D322" s="148">
        <f>SUM(D323)</f>
        <v>52500</v>
      </c>
    </row>
    <row r="323" spans="1:4" ht="30">
      <c r="A323" s="56" t="s">
        <v>101</v>
      </c>
      <c r="B323" s="216" t="s">
        <v>724</v>
      </c>
      <c r="C323" s="115" t="s">
        <v>142</v>
      </c>
      <c r="D323" s="148">
        <f>SUM(прил7!F300+прил7!F361+прил7!F338)</f>
        <v>52500</v>
      </c>
    </row>
    <row r="324" spans="1:4" ht="15">
      <c r="A324" s="56" t="s">
        <v>120</v>
      </c>
      <c r="B324" s="216" t="s">
        <v>717</v>
      </c>
      <c r="C324" s="115"/>
      <c r="D324" s="148">
        <f>SUM(D325)</f>
        <v>606700</v>
      </c>
    </row>
    <row r="325" spans="1:4" ht="30">
      <c r="A325" s="56" t="s">
        <v>101</v>
      </c>
      <c r="B325" s="216" t="s">
        <v>717</v>
      </c>
      <c r="C325" s="115" t="s">
        <v>142</v>
      </c>
      <c r="D325" s="148">
        <f>SUM(прил7!F136)</f>
        <v>606700</v>
      </c>
    </row>
    <row r="326" spans="1:4" ht="35.25" customHeight="1">
      <c r="A326" s="56" t="s">
        <v>21</v>
      </c>
      <c r="B326" s="216" t="s">
        <v>723</v>
      </c>
      <c r="C326" s="115"/>
      <c r="D326" s="148">
        <f>SUM(D327)</f>
        <v>50880</v>
      </c>
    </row>
    <row r="327" spans="1:4" ht="30">
      <c r="A327" s="56" t="s">
        <v>101</v>
      </c>
      <c r="B327" s="216" t="s">
        <v>723</v>
      </c>
      <c r="C327" s="115" t="s">
        <v>142</v>
      </c>
      <c r="D327" s="148">
        <f>SUM(прил7!F173)</f>
        <v>50880</v>
      </c>
    </row>
    <row r="328" spans="1:4" ht="45">
      <c r="A328" s="56" t="s">
        <v>718</v>
      </c>
      <c r="B328" s="216" t="s">
        <v>719</v>
      </c>
      <c r="C328" s="115"/>
      <c r="D328" s="148">
        <f>SUM(D329)</f>
        <v>90140</v>
      </c>
    </row>
    <row r="329" spans="1:4" ht="62.25" customHeight="1">
      <c r="A329" s="56" t="s">
        <v>720</v>
      </c>
      <c r="B329" s="216" t="s">
        <v>721</v>
      </c>
      <c r="C329" s="115"/>
      <c r="D329" s="148">
        <f>SUM(D330)</f>
        <v>90140</v>
      </c>
    </row>
    <row r="330" spans="1:4" ht="15">
      <c r="A330" s="56" t="s">
        <v>120</v>
      </c>
      <c r="B330" s="216" t="s">
        <v>722</v>
      </c>
      <c r="C330" s="115"/>
      <c r="D330" s="148">
        <f>SUM(D331)</f>
        <v>90140</v>
      </c>
    </row>
    <row r="331" spans="1:4" ht="30">
      <c r="A331" s="56" t="s">
        <v>101</v>
      </c>
      <c r="B331" s="216" t="s">
        <v>722</v>
      </c>
      <c r="C331" s="115" t="s">
        <v>142</v>
      </c>
      <c r="D331" s="148">
        <f>SUM(прил7!F140)</f>
        <v>90140</v>
      </c>
    </row>
    <row r="332" spans="1:4" ht="15">
      <c r="A332" s="124" t="s">
        <v>186</v>
      </c>
      <c r="B332" s="218" t="s">
        <v>223</v>
      </c>
      <c r="C332" s="116"/>
      <c r="D332" s="147">
        <f>SUM(D333)</f>
        <v>1367637</v>
      </c>
    </row>
    <row r="333" spans="1:4" ht="15">
      <c r="A333" s="129" t="s">
        <v>187</v>
      </c>
      <c r="B333" s="213" t="s">
        <v>224</v>
      </c>
      <c r="C333" s="115"/>
      <c r="D333" s="148">
        <f>SUM(D334)</f>
        <v>1367637</v>
      </c>
    </row>
    <row r="334" spans="1:4" ht="21.75" customHeight="1">
      <c r="A334" s="126" t="s">
        <v>203</v>
      </c>
      <c r="B334" s="213" t="s">
        <v>225</v>
      </c>
      <c r="C334" s="115"/>
      <c r="D334" s="148">
        <f>SUM(D335)</f>
        <v>1367637</v>
      </c>
    </row>
    <row r="335" spans="1:4" ht="45">
      <c r="A335" s="126" t="s">
        <v>204</v>
      </c>
      <c r="B335" s="213" t="s">
        <v>225</v>
      </c>
      <c r="C335" s="115" t="s">
        <v>139</v>
      </c>
      <c r="D335" s="148">
        <f>SUM(прил7!F21)</f>
        <v>1367637</v>
      </c>
    </row>
    <row r="336" spans="1:4" ht="28.5">
      <c r="A336" s="124" t="s">
        <v>213</v>
      </c>
      <c r="B336" s="219" t="s">
        <v>248</v>
      </c>
      <c r="C336" s="116"/>
      <c r="D336" s="147">
        <f>SUM(D337)</f>
        <v>18531363</v>
      </c>
    </row>
    <row r="337" spans="1:4" ht="23.25" customHeight="1">
      <c r="A337" s="126" t="s">
        <v>181</v>
      </c>
      <c r="B337" s="209" t="s">
        <v>249</v>
      </c>
      <c r="C337" s="115"/>
      <c r="D337" s="148">
        <f>SUM(D338,)</f>
        <v>18531363</v>
      </c>
    </row>
    <row r="338" spans="1:4" ht="22.5" customHeight="1">
      <c r="A338" s="126" t="s">
        <v>203</v>
      </c>
      <c r="B338" s="209" t="s">
        <v>250</v>
      </c>
      <c r="C338" s="115"/>
      <c r="D338" s="148">
        <f>SUM(D339:D341)</f>
        <v>18531363</v>
      </c>
    </row>
    <row r="339" spans="1:4" ht="45">
      <c r="A339" s="126" t="s">
        <v>204</v>
      </c>
      <c r="B339" s="209" t="s">
        <v>250</v>
      </c>
      <c r="C339" s="115" t="s">
        <v>139</v>
      </c>
      <c r="D339" s="148">
        <f>SUM(прил7!F58+прил7!F505)</f>
        <v>17845363</v>
      </c>
    </row>
    <row r="340" spans="1:4" ht="30">
      <c r="A340" s="56" t="s">
        <v>101</v>
      </c>
      <c r="B340" s="209" t="s">
        <v>250</v>
      </c>
      <c r="C340" s="115" t="s">
        <v>142</v>
      </c>
      <c r="D340" s="148">
        <f>SUM(прил7!F59)</f>
        <v>649000</v>
      </c>
    </row>
    <row r="341" spans="1:4" ht="15">
      <c r="A341" s="126" t="s">
        <v>144</v>
      </c>
      <c r="B341" s="209" t="s">
        <v>250</v>
      </c>
      <c r="C341" s="115" t="s">
        <v>143</v>
      </c>
      <c r="D341" s="148">
        <f>SUM(прил7!F60)</f>
        <v>37000</v>
      </c>
    </row>
    <row r="342" spans="1:4" ht="28.5">
      <c r="A342" s="60" t="s">
        <v>175</v>
      </c>
      <c r="B342" s="210" t="s">
        <v>255</v>
      </c>
      <c r="C342" s="118"/>
      <c r="D342" s="150">
        <f>SUM(D343)</f>
        <v>735524</v>
      </c>
    </row>
    <row r="343" spans="1:4" ht="15">
      <c r="A343" s="99" t="s">
        <v>176</v>
      </c>
      <c r="B343" s="209" t="s">
        <v>256</v>
      </c>
      <c r="C343" s="115"/>
      <c r="D343" s="148">
        <f>SUM(D344)</f>
        <v>735524</v>
      </c>
    </row>
    <row r="344" spans="1:4" ht="22.5" customHeight="1">
      <c r="A344" s="126" t="s">
        <v>203</v>
      </c>
      <c r="B344" s="209" t="s">
        <v>257</v>
      </c>
      <c r="C344" s="115"/>
      <c r="D344" s="148">
        <f>SUM(D345:D346)</f>
        <v>735524</v>
      </c>
    </row>
    <row r="345" spans="1:4" ht="45">
      <c r="A345" s="126" t="s">
        <v>204</v>
      </c>
      <c r="B345" s="209" t="s">
        <v>257</v>
      </c>
      <c r="C345" s="115" t="s">
        <v>139</v>
      </c>
      <c r="D345" s="148">
        <f>SUM(прил7!F74)</f>
        <v>692624</v>
      </c>
    </row>
    <row r="346" spans="1:4" ht="30">
      <c r="A346" s="56" t="s">
        <v>101</v>
      </c>
      <c r="B346" s="209" t="s">
        <v>257</v>
      </c>
      <c r="C346" s="115" t="s">
        <v>142</v>
      </c>
      <c r="D346" s="148">
        <f>SUM(прил7!F75)</f>
        <v>42900</v>
      </c>
    </row>
    <row r="347" spans="1:4" ht="28.5">
      <c r="A347" s="60" t="s">
        <v>86</v>
      </c>
      <c r="B347" s="219" t="s">
        <v>226</v>
      </c>
      <c r="C347" s="116"/>
      <c r="D347" s="147">
        <f>SUM(D348)</f>
        <v>1118600.14</v>
      </c>
    </row>
    <row r="348" spans="1:4" ht="15">
      <c r="A348" s="126" t="s">
        <v>216</v>
      </c>
      <c r="B348" s="209" t="s">
        <v>227</v>
      </c>
      <c r="C348" s="115"/>
      <c r="D348" s="148">
        <f>SUM(D349)</f>
        <v>1118600.14</v>
      </c>
    </row>
    <row r="349" spans="1:4" ht="22.5" customHeight="1">
      <c r="A349" s="126" t="s">
        <v>203</v>
      </c>
      <c r="B349" s="209" t="s">
        <v>228</v>
      </c>
      <c r="C349" s="115"/>
      <c r="D349" s="148">
        <f>SUM(D350:D352,)</f>
        <v>1118600.14</v>
      </c>
    </row>
    <row r="350" spans="1:4" ht="45">
      <c r="A350" s="126" t="s">
        <v>204</v>
      </c>
      <c r="B350" s="209" t="s">
        <v>228</v>
      </c>
      <c r="C350" s="115" t="s">
        <v>139</v>
      </c>
      <c r="D350" s="148">
        <f>SUM(прил7!F26)</f>
        <v>987100</v>
      </c>
    </row>
    <row r="351" spans="1:4" ht="30">
      <c r="A351" s="56" t="s">
        <v>101</v>
      </c>
      <c r="B351" s="209" t="s">
        <v>228</v>
      </c>
      <c r="C351" s="115" t="s">
        <v>142</v>
      </c>
      <c r="D351" s="148">
        <f>SUM(прил7!F27)</f>
        <v>131500</v>
      </c>
    </row>
    <row r="352" spans="1:4" ht="15">
      <c r="A352" s="126" t="s">
        <v>144</v>
      </c>
      <c r="B352" s="209" t="s">
        <v>228</v>
      </c>
      <c r="C352" s="115" t="s">
        <v>143</v>
      </c>
      <c r="D352" s="148">
        <f>SUM(прил7!F28)</f>
        <v>0.14</v>
      </c>
    </row>
    <row r="353" spans="1:4" ht="28.5">
      <c r="A353" s="60" t="s">
        <v>149</v>
      </c>
      <c r="B353" s="214" t="s">
        <v>272</v>
      </c>
      <c r="C353" s="116"/>
      <c r="D353" s="147">
        <f>SUM(D354)</f>
        <v>27263012.99</v>
      </c>
    </row>
    <row r="354" spans="1:4" ht="15">
      <c r="A354" s="99" t="s">
        <v>215</v>
      </c>
      <c r="B354" s="211" t="s">
        <v>273</v>
      </c>
      <c r="C354" s="115"/>
      <c r="D354" s="148">
        <f>SUM(D355+D359)</f>
        <v>27263012.99</v>
      </c>
    </row>
    <row r="355" spans="1:4" ht="15">
      <c r="A355" s="126" t="s">
        <v>120</v>
      </c>
      <c r="B355" s="211" t="s">
        <v>274</v>
      </c>
      <c r="C355" s="115"/>
      <c r="D355" s="148">
        <f>SUM(D356:D358)</f>
        <v>26943012.99</v>
      </c>
    </row>
    <row r="356" spans="1:4" ht="30">
      <c r="A356" s="56" t="s">
        <v>101</v>
      </c>
      <c r="B356" s="211" t="s">
        <v>275</v>
      </c>
      <c r="C356" s="115" t="s">
        <v>142</v>
      </c>
      <c r="D356" s="148">
        <f>SUM(прил7!F144)</f>
        <v>515700</v>
      </c>
    </row>
    <row r="357" spans="1:4" ht="15">
      <c r="A357" s="15" t="s">
        <v>147</v>
      </c>
      <c r="B357" s="220" t="s">
        <v>274</v>
      </c>
      <c r="C357" s="130">
        <v>300</v>
      </c>
      <c r="D357" s="148">
        <f>SUM(прил7!F145)</f>
        <v>100000</v>
      </c>
    </row>
    <row r="358" spans="1:4" ht="15">
      <c r="A358" s="126" t="s">
        <v>144</v>
      </c>
      <c r="B358" s="211" t="s">
        <v>274</v>
      </c>
      <c r="C358" s="115" t="s">
        <v>143</v>
      </c>
      <c r="D358" s="148">
        <f>SUM(прил7!F146)</f>
        <v>26327312.99</v>
      </c>
    </row>
    <row r="359" spans="1:4" ht="15">
      <c r="A359" s="56" t="s">
        <v>85</v>
      </c>
      <c r="B359" s="211" t="s">
        <v>84</v>
      </c>
      <c r="C359" s="115"/>
      <c r="D359" s="148">
        <f>SUM(D360)</f>
        <v>320000</v>
      </c>
    </row>
    <row r="360" spans="1:4" ht="30">
      <c r="A360" s="56" t="s">
        <v>101</v>
      </c>
      <c r="B360" s="211" t="s">
        <v>84</v>
      </c>
      <c r="C360" s="115" t="s">
        <v>142</v>
      </c>
      <c r="D360" s="148">
        <f>SUM(прил7!F148)</f>
        <v>320000</v>
      </c>
    </row>
    <row r="361" spans="1:4" ht="15">
      <c r="A361" s="60" t="s">
        <v>172</v>
      </c>
      <c r="B361" s="214" t="s">
        <v>251</v>
      </c>
      <c r="C361" s="118"/>
      <c r="D361" s="150">
        <f>SUM(D362)</f>
        <v>3088918</v>
      </c>
    </row>
    <row r="362" spans="1:4" ht="15">
      <c r="A362" s="46" t="s">
        <v>173</v>
      </c>
      <c r="B362" s="211" t="s">
        <v>276</v>
      </c>
      <c r="C362" s="117"/>
      <c r="D362" s="149">
        <f>SUM(D367+D365+D369+D371+D375+D373+D363)</f>
        <v>3088918</v>
      </c>
    </row>
    <row r="363" spans="1:4" ht="15">
      <c r="A363" s="56" t="s">
        <v>898</v>
      </c>
      <c r="B363" s="216" t="s">
        <v>900</v>
      </c>
      <c r="C363" s="117"/>
      <c r="D363" s="149">
        <f>SUM(D364)</f>
        <v>40000</v>
      </c>
    </row>
    <row r="364" spans="1:4" ht="15">
      <c r="A364" s="56" t="s">
        <v>899</v>
      </c>
      <c r="B364" s="216" t="s">
        <v>900</v>
      </c>
      <c r="C364" s="117" t="s">
        <v>163</v>
      </c>
      <c r="D364" s="149">
        <f>SUM(прил7!F152)</f>
        <v>40000</v>
      </c>
    </row>
    <row r="365" spans="1:4" ht="30">
      <c r="A365" s="15" t="s">
        <v>841</v>
      </c>
      <c r="B365" s="212" t="s">
        <v>584</v>
      </c>
      <c r="C365" s="117"/>
      <c r="D365" s="172">
        <f>SUM(D366)</f>
        <v>76760</v>
      </c>
    </row>
    <row r="366" spans="1:4" ht="30">
      <c r="A366" s="56" t="s">
        <v>101</v>
      </c>
      <c r="B366" s="212" t="s">
        <v>584</v>
      </c>
      <c r="C366" s="117" t="s">
        <v>142</v>
      </c>
      <c r="D366" s="172">
        <f>SUM(прил7!F432)</f>
        <v>76760</v>
      </c>
    </row>
    <row r="367" spans="1:4" ht="45">
      <c r="A367" s="58" t="s">
        <v>842</v>
      </c>
      <c r="B367" s="212" t="s">
        <v>585</v>
      </c>
      <c r="C367" s="117"/>
      <c r="D367" s="149">
        <f>SUM(D368)</f>
        <v>29600</v>
      </c>
    </row>
    <row r="368" spans="1:4" ht="45">
      <c r="A368" s="126" t="s">
        <v>204</v>
      </c>
      <c r="B368" s="212" t="s">
        <v>585</v>
      </c>
      <c r="C368" s="115" t="s">
        <v>139</v>
      </c>
      <c r="D368" s="148">
        <f>SUM(прил7!F434)</f>
        <v>29600</v>
      </c>
    </row>
    <row r="369" spans="1:4" ht="15">
      <c r="A369" s="56" t="s">
        <v>127</v>
      </c>
      <c r="B369" s="212" t="s">
        <v>13</v>
      </c>
      <c r="C369" s="115"/>
      <c r="D369" s="148">
        <f>SUM(D370)</f>
        <v>2513908</v>
      </c>
    </row>
    <row r="370" spans="1:4" ht="15">
      <c r="A370" s="56" t="s">
        <v>164</v>
      </c>
      <c r="B370" s="212" t="s">
        <v>13</v>
      </c>
      <c r="C370" s="115" t="s">
        <v>163</v>
      </c>
      <c r="D370" s="148">
        <f>SUM(прил7!F509)</f>
        <v>2513908</v>
      </c>
    </row>
    <row r="371" spans="1:4" ht="30">
      <c r="A371" s="46" t="s">
        <v>124</v>
      </c>
      <c r="B371" s="211" t="s">
        <v>253</v>
      </c>
      <c r="C371" s="115"/>
      <c r="D371" s="148">
        <f>SUM(D372)</f>
        <v>296000</v>
      </c>
    </row>
    <row r="372" spans="1:4" ht="45">
      <c r="A372" s="126" t="s">
        <v>204</v>
      </c>
      <c r="B372" s="211" t="s">
        <v>254</v>
      </c>
      <c r="C372" s="115" t="s">
        <v>139</v>
      </c>
      <c r="D372" s="148">
        <f>SUM(прил7!F64)</f>
        <v>296000</v>
      </c>
    </row>
    <row r="373" spans="1:4" ht="45">
      <c r="A373" s="56" t="s">
        <v>882</v>
      </c>
      <c r="B373" s="211" t="s">
        <v>880</v>
      </c>
      <c r="C373" s="115"/>
      <c r="D373" s="148">
        <f>SUM(D374)</f>
        <v>4050</v>
      </c>
    </row>
    <row r="374" spans="1:4" ht="30">
      <c r="A374" s="56" t="s">
        <v>101</v>
      </c>
      <c r="B374" s="211" t="s">
        <v>880</v>
      </c>
      <c r="C374" s="115" t="s">
        <v>142</v>
      </c>
      <c r="D374" s="148">
        <f>SUM(прил7!F69)</f>
        <v>4050</v>
      </c>
    </row>
    <row r="375" spans="1:4" ht="30">
      <c r="A375" s="98" t="s">
        <v>80</v>
      </c>
      <c r="B375" s="212" t="s">
        <v>571</v>
      </c>
      <c r="C375" s="115"/>
      <c r="D375" s="148">
        <f>SUM(D376)</f>
        <v>128600</v>
      </c>
    </row>
    <row r="376" spans="1:4" ht="15">
      <c r="A376" s="56" t="s">
        <v>147</v>
      </c>
      <c r="B376" s="212" t="s">
        <v>571</v>
      </c>
      <c r="C376" s="115" t="s">
        <v>198</v>
      </c>
      <c r="D376" s="148">
        <f>SUM(прил7!F237)</f>
        <v>128600</v>
      </c>
    </row>
    <row r="377" spans="1:4" ht="15">
      <c r="A377" s="124" t="s">
        <v>206</v>
      </c>
      <c r="B377" s="214" t="s">
        <v>258</v>
      </c>
      <c r="C377" s="116"/>
      <c r="D377" s="147">
        <f>SUM(D378)</f>
        <v>500000</v>
      </c>
    </row>
    <row r="378" spans="1:4" ht="15">
      <c r="A378" s="126" t="s">
        <v>207</v>
      </c>
      <c r="B378" s="211" t="s">
        <v>259</v>
      </c>
      <c r="C378" s="115"/>
      <c r="D378" s="148">
        <f>SUM(D379)</f>
        <v>500000</v>
      </c>
    </row>
    <row r="379" spans="1:4" ht="15">
      <c r="A379" s="126" t="s">
        <v>121</v>
      </c>
      <c r="B379" s="211" t="s">
        <v>260</v>
      </c>
      <c r="C379" s="115"/>
      <c r="D379" s="148">
        <f>SUM(D380)</f>
        <v>500000</v>
      </c>
    </row>
    <row r="380" spans="1:4" ht="15">
      <c r="A380" s="126" t="s">
        <v>144</v>
      </c>
      <c r="B380" s="211" t="s">
        <v>260</v>
      </c>
      <c r="C380" s="115" t="s">
        <v>143</v>
      </c>
      <c r="D380" s="148">
        <f>SUM(прил7!F80)</f>
        <v>500000</v>
      </c>
    </row>
    <row r="381" spans="1:4" ht="28.5">
      <c r="A381" s="60" t="s">
        <v>179</v>
      </c>
      <c r="B381" s="214" t="s">
        <v>277</v>
      </c>
      <c r="C381" s="116"/>
      <c r="D381" s="147">
        <f>SUM(D382)</f>
        <v>15295827</v>
      </c>
    </row>
    <row r="382" spans="1:4" ht="30">
      <c r="A382" s="46" t="s">
        <v>180</v>
      </c>
      <c r="B382" s="211" t="s">
        <v>278</v>
      </c>
      <c r="C382" s="115"/>
      <c r="D382" s="148">
        <f>SUM(D383)</f>
        <v>15295827</v>
      </c>
    </row>
    <row r="383" spans="1:4" ht="21.75" customHeight="1">
      <c r="A383" s="46" t="s">
        <v>209</v>
      </c>
      <c r="B383" s="211" t="s">
        <v>279</v>
      </c>
      <c r="C383" s="115"/>
      <c r="D383" s="148">
        <f>SUM(D384:D386)</f>
        <v>15295827</v>
      </c>
    </row>
    <row r="384" spans="1:4" ht="45">
      <c r="A384" s="126" t="s">
        <v>204</v>
      </c>
      <c r="B384" s="211" t="s">
        <v>279</v>
      </c>
      <c r="C384" s="115" t="s">
        <v>139</v>
      </c>
      <c r="D384" s="148">
        <f>SUM(прил7!F156)</f>
        <v>8831424</v>
      </c>
    </row>
    <row r="385" spans="1:4" ht="30">
      <c r="A385" s="56" t="s">
        <v>101</v>
      </c>
      <c r="B385" s="211" t="s">
        <v>279</v>
      </c>
      <c r="C385" s="115" t="s">
        <v>142</v>
      </c>
      <c r="D385" s="148">
        <f>SUM(прил7!F157)</f>
        <v>5451438</v>
      </c>
    </row>
    <row r="386" spans="1:4" ht="15">
      <c r="A386" s="126" t="s">
        <v>144</v>
      </c>
      <c r="B386" s="211" t="s">
        <v>279</v>
      </c>
      <c r="C386" s="115" t="s">
        <v>143</v>
      </c>
      <c r="D386" s="148">
        <f>SUM(прил7!F158+прил7!F346)</f>
        <v>1012965</v>
      </c>
    </row>
  </sheetData>
  <sheetProtection/>
  <mergeCells count="3">
    <mergeCell ref="A1:A6"/>
    <mergeCell ref="A7:D11"/>
    <mergeCell ref="B1:D5"/>
  </mergeCells>
  <printOptions/>
  <pageMargins left="0.5905511811023623" right="0.4724409448818898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tabSelected="1" view="pageBreakPreview" zoomScale="24" zoomScaleNormal="33" zoomScaleSheetLayoutView="24" zoomScalePageLayoutView="0" workbookViewId="0" topLeftCell="A1">
      <selection activeCell="E4" sqref="E4:E6"/>
    </sheetView>
  </sheetViews>
  <sheetFormatPr defaultColWidth="9.140625" defaultRowHeight="15"/>
  <cols>
    <col min="1" max="1" width="6.7109375" style="35" customWidth="1"/>
    <col min="2" max="2" width="53.28125" style="35" customWidth="1"/>
    <col min="3" max="3" width="22.57421875" style="36" customWidth="1"/>
    <col min="4" max="4" width="36.57421875" style="37" customWidth="1"/>
    <col min="5" max="5" width="19.00390625" style="37" customWidth="1"/>
    <col min="6" max="6" width="43.28125" style="37" customWidth="1"/>
    <col min="7" max="7" width="28.8515625" style="36" customWidth="1"/>
    <col min="8" max="8" width="28.00390625" style="36" customWidth="1"/>
    <col min="9" max="9" width="19.8515625" style="38" customWidth="1"/>
    <col min="10" max="10" width="2.421875" style="38" customWidth="1"/>
    <col min="11" max="11" width="0.2890625" style="36" hidden="1" customWidth="1"/>
    <col min="12" max="12" width="10.421875" style="36" customWidth="1"/>
    <col min="13" max="13" width="25.28125" style="36" customWidth="1"/>
    <col min="14" max="14" width="30.57421875" style="38" customWidth="1"/>
    <col min="15" max="15" width="9.7109375" style="38" customWidth="1"/>
    <col min="16" max="16" width="38.00390625" style="38" customWidth="1"/>
    <col min="17" max="17" width="22.8515625" style="38" customWidth="1"/>
    <col min="18" max="18" width="28.57421875" style="38" customWidth="1"/>
    <col min="19" max="19" width="35.7109375" style="38" customWidth="1"/>
    <col min="20" max="20" width="12.421875" style="38" customWidth="1"/>
    <col min="21" max="21" width="4.421875" style="38" customWidth="1"/>
    <col min="22" max="22" width="10.00390625" style="38" customWidth="1"/>
    <col min="23" max="23" width="4.7109375" style="38" customWidth="1"/>
    <col min="24" max="24" width="9.8515625" style="38" hidden="1" customWidth="1"/>
    <col min="25" max="27" width="10.00390625" style="38" hidden="1" customWidth="1"/>
    <col min="28" max="28" width="32.421875" style="38" customWidth="1"/>
    <col min="29" max="29" width="15.421875" style="38" customWidth="1"/>
    <col min="30" max="30" width="4.28125" style="38" customWidth="1"/>
    <col min="31" max="31" width="25.140625" style="38" customWidth="1"/>
    <col min="32" max="16384" width="9.140625" style="38" customWidth="1"/>
  </cols>
  <sheetData>
    <row r="1" ht="29.25" customHeight="1">
      <c r="D1" s="36"/>
    </row>
    <row r="2" spans="1:31" ht="123" customHeigh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71" t="s">
        <v>945</v>
      </c>
      <c r="Q2" s="271"/>
      <c r="R2" s="271"/>
      <c r="S2" s="271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</row>
    <row r="3" spans="1:31" ht="96.75" customHeight="1">
      <c r="A3" s="273" t="s">
        <v>761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31" s="42" customFormat="1" ht="409.5" customHeight="1">
      <c r="A4" s="285" t="s">
        <v>586</v>
      </c>
      <c r="B4" s="298" t="s">
        <v>587</v>
      </c>
      <c r="C4" s="286" t="s">
        <v>778</v>
      </c>
      <c r="D4" s="286" t="s">
        <v>588</v>
      </c>
      <c r="E4" s="286" t="s">
        <v>589</v>
      </c>
      <c r="F4" s="286" t="s">
        <v>590</v>
      </c>
      <c r="G4" s="293" t="s">
        <v>779</v>
      </c>
      <c r="H4" s="294"/>
      <c r="I4" s="294"/>
      <c r="J4" s="295"/>
      <c r="K4" s="295"/>
      <c r="L4" s="295"/>
      <c r="M4" s="279"/>
      <c r="N4" s="296" t="s">
        <v>672</v>
      </c>
      <c r="O4" s="297"/>
      <c r="P4" s="223" t="s">
        <v>673</v>
      </c>
      <c r="Q4" s="276" t="s">
        <v>674</v>
      </c>
      <c r="R4" s="277"/>
      <c r="S4" s="278"/>
      <c r="T4" s="278"/>
      <c r="U4" s="278"/>
      <c r="V4" s="278"/>
      <c r="W4" s="278"/>
      <c r="X4" s="278"/>
      <c r="Y4" s="278"/>
      <c r="Z4" s="278"/>
      <c r="AA4" s="279"/>
      <c r="AB4" s="280" t="s">
        <v>780</v>
      </c>
      <c r="AC4" s="281"/>
      <c r="AD4" s="281"/>
      <c r="AE4" s="282"/>
    </row>
    <row r="5" spans="1:31" s="42" customFormat="1" ht="210.75" customHeight="1">
      <c r="A5" s="285"/>
      <c r="B5" s="298"/>
      <c r="C5" s="286"/>
      <c r="D5" s="286"/>
      <c r="E5" s="286"/>
      <c r="F5" s="286"/>
      <c r="G5" s="153" t="s">
        <v>591</v>
      </c>
      <c r="H5" s="154" t="s">
        <v>781</v>
      </c>
      <c r="I5" s="283" t="s">
        <v>931</v>
      </c>
      <c r="J5" s="284"/>
      <c r="K5" s="288"/>
      <c r="L5" s="288"/>
      <c r="M5" s="221" t="s">
        <v>932</v>
      </c>
      <c r="N5" s="283" t="s">
        <v>782</v>
      </c>
      <c r="O5" s="284"/>
      <c r="P5" s="154" t="s">
        <v>783</v>
      </c>
      <c r="Q5" s="177" t="s">
        <v>835</v>
      </c>
      <c r="R5" s="222" t="s">
        <v>933</v>
      </c>
      <c r="S5" s="177" t="s">
        <v>836</v>
      </c>
      <c r="T5" s="283" t="s">
        <v>784</v>
      </c>
      <c r="U5" s="284"/>
      <c r="V5" s="284"/>
      <c r="W5" s="284"/>
      <c r="X5" s="284"/>
      <c r="Y5" s="284"/>
      <c r="Z5" s="284"/>
      <c r="AA5" s="284"/>
      <c r="AB5" s="221" t="s">
        <v>934</v>
      </c>
      <c r="AC5" s="283" t="s">
        <v>935</v>
      </c>
      <c r="AD5" s="284"/>
      <c r="AE5" s="284"/>
    </row>
    <row r="6" spans="1:31" s="44" customFormat="1" ht="27.75" customHeight="1">
      <c r="A6" s="285"/>
      <c r="B6" s="298"/>
      <c r="C6" s="286"/>
      <c r="D6" s="286"/>
      <c r="E6" s="286"/>
      <c r="F6" s="286"/>
      <c r="G6" s="300" t="s">
        <v>592</v>
      </c>
      <c r="H6" s="301"/>
      <c r="I6" s="301"/>
      <c r="J6" s="278"/>
      <c r="K6" s="278"/>
      <c r="L6" s="278"/>
      <c r="M6" s="279"/>
      <c r="N6" s="287" t="s">
        <v>593</v>
      </c>
      <c r="O6" s="288"/>
      <c r="P6" s="43" t="s">
        <v>594</v>
      </c>
      <c r="Q6" s="267" t="s">
        <v>595</v>
      </c>
      <c r="R6" s="268"/>
      <c r="S6" s="269"/>
      <c r="T6" s="269"/>
      <c r="U6" s="269"/>
      <c r="V6" s="269"/>
      <c r="W6" s="269"/>
      <c r="X6" s="269"/>
      <c r="Y6" s="269"/>
      <c r="Z6" s="269"/>
      <c r="AA6" s="270"/>
      <c r="AB6" s="258" t="s">
        <v>596</v>
      </c>
      <c r="AC6" s="259"/>
      <c r="AD6" s="259"/>
      <c r="AE6" s="260"/>
    </row>
    <row r="7" spans="1:31" s="45" customFormat="1" ht="136.5" customHeight="1">
      <c r="A7" s="304" t="s">
        <v>600</v>
      </c>
      <c r="B7" s="305"/>
      <c r="C7" s="178">
        <f aca="true" t="shared" si="0" ref="C7:H7">SUM(C8:C17)</f>
        <v>19096</v>
      </c>
      <c r="D7" s="206">
        <f>SUM(D8:D17)</f>
        <v>13234.455180000003</v>
      </c>
      <c r="E7" s="204">
        <f t="shared" si="0"/>
        <v>712.2</v>
      </c>
      <c r="F7" s="206">
        <f>SUM(F8:F17)</f>
        <v>12522.255180000002</v>
      </c>
      <c r="G7" s="226">
        <f t="shared" si="0"/>
        <v>4133.61352</v>
      </c>
      <c r="H7" s="204">
        <f t="shared" si="0"/>
        <v>455.00000000000006</v>
      </c>
      <c r="I7" s="264">
        <f>SUM(I8:L17)</f>
        <v>3278.61352</v>
      </c>
      <c r="J7" s="266"/>
      <c r="K7" s="303"/>
      <c r="L7" s="303"/>
      <c r="M7" s="179">
        <f>SUM(M8:M17)</f>
        <v>400</v>
      </c>
      <c r="N7" s="261">
        <f>SUM(N8:N17)</f>
        <v>128.6</v>
      </c>
      <c r="O7" s="253"/>
      <c r="P7" s="204">
        <f>SUM(P8:P17)</f>
        <v>151.20000000000002</v>
      </c>
      <c r="Q7" s="180">
        <f>SUM(Q8:Q17)</f>
        <v>70</v>
      </c>
      <c r="R7" s="180">
        <f>SUM(R8:R17)</f>
        <v>1494.9479999999999</v>
      </c>
      <c r="S7" s="180">
        <f>SUM(S8:S17)</f>
        <v>640.692</v>
      </c>
      <c r="T7" s="261">
        <f>SUM(T8:T17)</f>
        <v>128.6</v>
      </c>
      <c r="U7" s="262"/>
      <c r="V7" s="263"/>
      <c r="W7" s="263"/>
      <c r="X7" s="205"/>
      <c r="Y7" s="205"/>
      <c r="Z7" s="205"/>
      <c r="AA7" s="205"/>
      <c r="AB7" s="207">
        <f>SUM(AB8:AB17)</f>
        <v>1848.65</v>
      </c>
      <c r="AC7" s="264">
        <f>SUM(AC8:AE17)</f>
        <v>4638.1516599999995</v>
      </c>
      <c r="AD7" s="265"/>
      <c r="AE7" s="266"/>
    </row>
    <row r="8" spans="1:31" s="45" customFormat="1" ht="48" customHeight="1">
      <c r="A8" s="64" t="s">
        <v>592</v>
      </c>
      <c r="B8" s="224" t="s">
        <v>601</v>
      </c>
      <c r="C8" s="155">
        <v>505</v>
      </c>
      <c r="D8" s="156">
        <f>SUM(E8+F8)</f>
        <v>955.342</v>
      </c>
      <c r="E8" s="156">
        <f aca="true" t="shared" si="1" ref="E8:E17">SUM(H8+N8+T8)</f>
        <v>28.259999999999998</v>
      </c>
      <c r="F8" s="184">
        <f>SUM(I8+L8+P8+AC8+AB8+S8+Q8+M8+R8)</f>
        <v>927.082</v>
      </c>
      <c r="G8" s="65">
        <f>SUM(H8:M8)</f>
        <v>434.7</v>
      </c>
      <c r="H8" s="66">
        <v>12</v>
      </c>
      <c r="I8" s="292">
        <v>422.7</v>
      </c>
      <c r="J8" s="292"/>
      <c r="K8" s="292"/>
      <c r="L8" s="292"/>
      <c r="M8" s="66"/>
      <c r="N8" s="289">
        <v>3.4</v>
      </c>
      <c r="O8" s="253"/>
      <c r="P8" s="67">
        <v>21.6</v>
      </c>
      <c r="Q8" s="181">
        <v>14.519</v>
      </c>
      <c r="R8" s="181">
        <v>90.203</v>
      </c>
      <c r="S8" s="182">
        <v>38.66</v>
      </c>
      <c r="T8" s="251">
        <v>12.86</v>
      </c>
      <c r="U8" s="252"/>
      <c r="V8" s="253"/>
      <c r="W8" s="253"/>
      <c r="X8" s="203"/>
      <c r="Y8" s="203"/>
      <c r="Z8" s="203"/>
      <c r="AA8" s="203"/>
      <c r="AB8" s="183"/>
      <c r="AC8" s="254">
        <v>339.4</v>
      </c>
      <c r="AD8" s="254"/>
      <c r="AE8" s="253"/>
    </row>
    <row r="9" spans="1:31" s="45" customFormat="1" ht="45.75" customHeight="1">
      <c r="A9" s="64" t="s">
        <v>593</v>
      </c>
      <c r="B9" s="224" t="s">
        <v>602</v>
      </c>
      <c r="C9" s="155">
        <v>1667</v>
      </c>
      <c r="D9" s="184">
        <f>SUM(E9+F9)</f>
        <v>1755.07496</v>
      </c>
      <c r="E9" s="156">
        <f t="shared" si="1"/>
        <v>63.760000000000005</v>
      </c>
      <c r="F9" s="184">
        <f aca="true" t="shared" si="2" ref="F9:F17">SUM(I9+L9+P9+AC9+AB9+S9+Q9+M9+R9)</f>
        <v>1691.31496</v>
      </c>
      <c r="G9" s="227">
        <f>SUM(H9:M9)</f>
        <v>866.01496</v>
      </c>
      <c r="H9" s="66">
        <v>39.7</v>
      </c>
      <c r="I9" s="299">
        <v>426.31496</v>
      </c>
      <c r="J9" s="299"/>
      <c r="K9" s="299"/>
      <c r="L9" s="299"/>
      <c r="M9" s="66">
        <v>400</v>
      </c>
      <c r="N9" s="289">
        <v>11.2</v>
      </c>
      <c r="O9" s="253"/>
      <c r="P9" s="67">
        <v>32.4</v>
      </c>
      <c r="Q9" s="181"/>
      <c r="R9" s="181">
        <v>236.951</v>
      </c>
      <c r="S9" s="182">
        <v>101.549</v>
      </c>
      <c r="T9" s="251">
        <v>12.86</v>
      </c>
      <c r="U9" s="252"/>
      <c r="V9" s="253"/>
      <c r="W9" s="253"/>
      <c r="X9" s="203"/>
      <c r="Y9" s="203"/>
      <c r="Z9" s="203"/>
      <c r="AA9" s="203"/>
      <c r="AB9" s="183"/>
      <c r="AC9" s="254">
        <v>494.1</v>
      </c>
      <c r="AD9" s="254"/>
      <c r="AE9" s="255"/>
    </row>
    <row r="10" spans="1:31" s="45" customFormat="1" ht="48" customHeight="1">
      <c r="A10" s="64" t="s">
        <v>594</v>
      </c>
      <c r="B10" s="224" t="s">
        <v>603</v>
      </c>
      <c r="C10" s="155">
        <v>4981</v>
      </c>
      <c r="D10" s="156">
        <f aca="true" t="shared" si="3" ref="D10:D17">SUM(E10+F10)</f>
        <v>1679.2810000000002</v>
      </c>
      <c r="E10" s="156">
        <f t="shared" si="1"/>
        <v>165.06</v>
      </c>
      <c r="F10" s="184">
        <f t="shared" si="2"/>
        <v>1514.2210000000002</v>
      </c>
      <c r="G10" s="65">
        <f aca="true" t="shared" si="4" ref="G10:G17">SUM(H10:M10)</f>
        <v>575.7</v>
      </c>
      <c r="H10" s="66">
        <v>118.7</v>
      </c>
      <c r="I10" s="292">
        <v>457</v>
      </c>
      <c r="J10" s="292"/>
      <c r="K10" s="292"/>
      <c r="L10" s="292"/>
      <c r="M10" s="66"/>
      <c r="N10" s="289">
        <v>33.5</v>
      </c>
      <c r="O10" s="253"/>
      <c r="P10" s="67">
        <v>10.8</v>
      </c>
      <c r="Q10" s="181"/>
      <c r="R10" s="181">
        <v>110.621</v>
      </c>
      <c r="S10" s="182">
        <v>47.41</v>
      </c>
      <c r="T10" s="251">
        <v>12.86</v>
      </c>
      <c r="U10" s="252"/>
      <c r="V10" s="253"/>
      <c r="W10" s="253"/>
      <c r="X10" s="203"/>
      <c r="Y10" s="203"/>
      <c r="Z10" s="203"/>
      <c r="AA10" s="203"/>
      <c r="AB10" s="183">
        <v>399.39</v>
      </c>
      <c r="AC10" s="254">
        <v>489</v>
      </c>
      <c r="AD10" s="254"/>
      <c r="AE10" s="255"/>
    </row>
    <row r="11" spans="1:31" s="45" customFormat="1" ht="45" customHeight="1">
      <c r="A11" s="64" t="s">
        <v>595</v>
      </c>
      <c r="B11" s="224" t="s">
        <v>604</v>
      </c>
      <c r="C11" s="155">
        <v>1676</v>
      </c>
      <c r="D11" s="184">
        <f t="shared" si="3"/>
        <v>1299.98213</v>
      </c>
      <c r="E11" s="156">
        <f t="shared" si="1"/>
        <v>64.06</v>
      </c>
      <c r="F11" s="184">
        <f t="shared" si="2"/>
        <v>1235.9221300000002</v>
      </c>
      <c r="G11" s="227">
        <f t="shared" si="4"/>
        <v>497.95712999999995</v>
      </c>
      <c r="H11" s="66">
        <v>39.9</v>
      </c>
      <c r="I11" s="299">
        <v>458.05713</v>
      </c>
      <c r="J11" s="299"/>
      <c r="K11" s="299"/>
      <c r="L11" s="299"/>
      <c r="M11" s="66"/>
      <c r="N11" s="289">
        <v>11.3</v>
      </c>
      <c r="O11" s="253"/>
      <c r="P11" s="67">
        <v>10.8</v>
      </c>
      <c r="Q11" s="181"/>
      <c r="R11" s="181">
        <v>187.296</v>
      </c>
      <c r="S11" s="182">
        <v>80.269</v>
      </c>
      <c r="T11" s="251">
        <v>12.86</v>
      </c>
      <c r="U11" s="252"/>
      <c r="V11" s="253"/>
      <c r="W11" s="253"/>
      <c r="X11" s="203"/>
      <c r="Y11" s="203"/>
      <c r="Z11" s="203"/>
      <c r="AA11" s="203"/>
      <c r="AB11" s="183"/>
      <c r="AC11" s="254">
        <v>499.5</v>
      </c>
      <c r="AD11" s="254"/>
      <c r="AE11" s="255"/>
    </row>
    <row r="12" spans="1:31" s="45" customFormat="1" ht="42.75" customHeight="1">
      <c r="A12" s="64" t="s">
        <v>596</v>
      </c>
      <c r="B12" s="224" t="s">
        <v>605</v>
      </c>
      <c r="C12" s="155">
        <v>977</v>
      </c>
      <c r="D12" s="184">
        <f t="shared" si="3"/>
        <v>1151.2035899999998</v>
      </c>
      <c r="E12" s="156">
        <f t="shared" si="1"/>
        <v>42.76</v>
      </c>
      <c r="F12" s="184">
        <f t="shared" si="2"/>
        <v>1108.4435899999999</v>
      </c>
      <c r="G12" s="227">
        <f t="shared" si="4"/>
        <v>450.89859</v>
      </c>
      <c r="H12" s="66">
        <v>23.3</v>
      </c>
      <c r="I12" s="299">
        <v>427.59859</v>
      </c>
      <c r="J12" s="299"/>
      <c r="K12" s="299"/>
      <c r="L12" s="299"/>
      <c r="M12" s="66"/>
      <c r="N12" s="289">
        <v>6.6</v>
      </c>
      <c r="O12" s="253"/>
      <c r="P12" s="67">
        <v>10.8</v>
      </c>
      <c r="Q12" s="181"/>
      <c r="R12" s="181">
        <v>135.481</v>
      </c>
      <c r="S12" s="182">
        <v>58.064</v>
      </c>
      <c r="T12" s="251">
        <v>12.86</v>
      </c>
      <c r="U12" s="252"/>
      <c r="V12" s="253"/>
      <c r="W12" s="253"/>
      <c r="X12" s="203"/>
      <c r="Y12" s="203"/>
      <c r="Z12" s="203"/>
      <c r="AA12" s="203"/>
      <c r="AB12" s="183"/>
      <c r="AC12" s="254">
        <v>476.5</v>
      </c>
      <c r="AD12" s="254"/>
      <c r="AE12" s="255"/>
    </row>
    <row r="13" spans="1:31" s="45" customFormat="1" ht="45" customHeight="1">
      <c r="A13" s="64" t="s">
        <v>597</v>
      </c>
      <c r="B13" s="224" t="s">
        <v>606</v>
      </c>
      <c r="C13" s="155">
        <v>310</v>
      </c>
      <c r="D13" s="156">
        <f t="shared" si="3"/>
        <v>881.34</v>
      </c>
      <c r="E13" s="156">
        <f t="shared" si="1"/>
        <v>22.36</v>
      </c>
      <c r="F13" s="184">
        <f t="shared" si="2"/>
        <v>858.98</v>
      </c>
      <c r="G13" s="65">
        <f t="shared" si="4"/>
        <v>209</v>
      </c>
      <c r="H13" s="66">
        <v>7.4</v>
      </c>
      <c r="I13" s="292">
        <v>201.6</v>
      </c>
      <c r="J13" s="292"/>
      <c r="K13" s="292"/>
      <c r="L13" s="292"/>
      <c r="M13" s="66"/>
      <c r="N13" s="289">
        <v>2.1</v>
      </c>
      <c r="O13" s="253"/>
      <c r="P13" s="67">
        <v>21.6</v>
      </c>
      <c r="Q13" s="181">
        <v>18.024</v>
      </c>
      <c r="R13" s="181">
        <v>133.878</v>
      </c>
      <c r="S13" s="182">
        <v>57.378</v>
      </c>
      <c r="T13" s="251">
        <v>12.86</v>
      </c>
      <c r="U13" s="252"/>
      <c r="V13" s="253"/>
      <c r="W13" s="253"/>
      <c r="X13" s="203"/>
      <c r="Y13" s="203"/>
      <c r="Z13" s="203"/>
      <c r="AA13" s="203"/>
      <c r="AB13" s="183"/>
      <c r="AC13" s="254">
        <v>426.5</v>
      </c>
      <c r="AD13" s="254"/>
      <c r="AE13" s="255"/>
    </row>
    <row r="14" spans="1:31" s="45" customFormat="1" ht="37.5" customHeight="1">
      <c r="A14" s="64" t="s">
        <v>598</v>
      </c>
      <c r="B14" s="224" t="s">
        <v>607</v>
      </c>
      <c r="C14" s="155">
        <v>585</v>
      </c>
      <c r="D14" s="184">
        <f t="shared" si="3"/>
        <v>705.19684</v>
      </c>
      <c r="E14" s="156">
        <f t="shared" si="1"/>
        <v>30.66</v>
      </c>
      <c r="F14" s="184">
        <f t="shared" si="2"/>
        <v>674.53684</v>
      </c>
      <c r="G14" s="227">
        <f t="shared" si="4"/>
        <v>236.04284</v>
      </c>
      <c r="H14" s="66">
        <v>13.9</v>
      </c>
      <c r="I14" s="299">
        <v>222.14284</v>
      </c>
      <c r="J14" s="299"/>
      <c r="K14" s="299"/>
      <c r="L14" s="299"/>
      <c r="M14" s="66"/>
      <c r="N14" s="289">
        <v>3.9</v>
      </c>
      <c r="O14" s="253"/>
      <c r="P14" s="67">
        <v>10.8</v>
      </c>
      <c r="Q14" s="181">
        <v>9.6</v>
      </c>
      <c r="R14" s="181">
        <v>137.616</v>
      </c>
      <c r="S14" s="182">
        <v>58.978</v>
      </c>
      <c r="T14" s="251">
        <v>12.86</v>
      </c>
      <c r="U14" s="252"/>
      <c r="V14" s="253"/>
      <c r="W14" s="253"/>
      <c r="X14" s="203"/>
      <c r="Y14" s="203"/>
      <c r="Z14" s="203"/>
      <c r="AA14" s="203"/>
      <c r="AB14" s="183"/>
      <c r="AC14" s="254">
        <v>235.4</v>
      </c>
      <c r="AD14" s="254"/>
      <c r="AE14" s="255"/>
    </row>
    <row r="15" spans="1:31" s="45" customFormat="1" ht="39.75" customHeight="1">
      <c r="A15" s="64" t="s">
        <v>599</v>
      </c>
      <c r="B15" s="224" t="s">
        <v>608</v>
      </c>
      <c r="C15" s="155">
        <v>696</v>
      </c>
      <c r="D15" s="156">
        <f t="shared" si="3"/>
        <v>1544.9040000000002</v>
      </c>
      <c r="E15" s="156">
        <f t="shared" si="1"/>
        <v>34.16</v>
      </c>
      <c r="F15" s="184">
        <f t="shared" si="2"/>
        <v>1510.7440000000001</v>
      </c>
      <c r="G15" s="65">
        <f t="shared" si="4"/>
        <v>137</v>
      </c>
      <c r="H15" s="66">
        <v>16.6</v>
      </c>
      <c r="I15" s="292">
        <v>120.4</v>
      </c>
      <c r="J15" s="292"/>
      <c r="K15" s="292"/>
      <c r="L15" s="292"/>
      <c r="M15" s="66"/>
      <c r="N15" s="289">
        <v>4.7</v>
      </c>
      <c r="O15" s="253"/>
      <c r="P15" s="67">
        <v>21.6</v>
      </c>
      <c r="Q15" s="181">
        <v>16.242</v>
      </c>
      <c r="R15" s="181">
        <v>278.7</v>
      </c>
      <c r="S15" s="182">
        <v>119.442</v>
      </c>
      <c r="T15" s="251">
        <v>12.86</v>
      </c>
      <c r="U15" s="252"/>
      <c r="V15" s="253"/>
      <c r="W15" s="253"/>
      <c r="X15" s="203"/>
      <c r="Y15" s="203"/>
      <c r="Z15" s="203"/>
      <c r="AA15" s="203"/>
      <c r="AB15" s="183">
        <v>399.26</v>
      </c>
      <c r="AC15" s="254">
        <v>555.1</v>
      </c>
      <c r="AD15" s="254"/>
      <c r="AE15" s="255"/>
    </row>
    <row r="16" spans="1:31" s="45" customFormat="1" ht="43.5" customHeight="1">
      <c r="A16" s="64" t="s">
        <v>609</v>
      </c>
      <c r="B16" s="224" t="s">
        <v>610</v>
      </c>
      <c r="C16" s="155">
        <v>232</v>
      </c>
      <c r="D16" s="156">
        <f t="shared" si="3"/>
        <v>476.3569999999999</v>
      </c>
      <c r="E16" s="156">
        <f t="shared" si="1"/>
        <v>19.96</v>
      </c>
      <c r="F16" s="184">
        <f t="shared" si="2"/>
        <v>456.39699999999993</v>
      </c>
      <c r="G16" s="65">
        <f t="shared" si="4"/>
        <v>74.5</v>
      </c>
      <c r="H16" s="66">
        <v>5.5</v>
      </c>
      <c r="I16" s="292">
        <v>69</v>
      </c>
      <c r="J16" s="292"/>
      <c r="K16" s="292"/>
      <c r="L16" s="292"/>
      <c r="M16" s="66"/>
      <c r="N16" s="289">
        <v>1.6</v>
      </c>
      <c r="O16" s="253"/>
      <c r="P16" s="67">
        <v>10.8</v>
      </c>
      <c r="Q16" s="181">
        <v>11.615</v>
      </c>
      <c r="R16" s="181">
        <v>91.268</v>
      </c>
      <c r="S16" s="182">
        <v>39.114</v>
      </c>
      <c r="T16" s="251">
        <v>12.86</v>
      </c>
      <c r="U16" s="252"/>
      <c r="V16" s="253"/>
      <c r="W16" s="253"/>
      <c r="X16" s="203"/>
      <c r="Y16" s="203"/>
      <c r="Z16" s="203"/>
      <c r="AA16" s="203"/>
      <c r="AB16" s="183"/>
      <c r="AC16" s="254">
        <v>234.6</v>
      </c>
      <c r="AD16" s="254"/>
      <c r="AE16" s="255"/>
    </row>
    <row r="17" spans="1:31" s="45" customFormat="1" ht="48" customHeight="1">
      <c r="A17" s="64" t="s">
        <v>122</v>
      </c>
      <c r="B17" s="224" t="s">
        <v>611</v>
      </c>
      <c r="C17" s="155">
        <v>7467</v>
      </c>
      <c r="D17" s="156">
        <f t="shared" si="3"/>
        <v>2785.7736600000003</v>
      </c>
      <c r="E17" s="156">
        <f t="shared" si="1"/>
        <v>241.16000000000003</v>
      </c>
      <c r="F17" s="184">
        <f t="shared" si="2"/>
        <v>2544.6136600000004</v>
      </c>
      <c r="G17" s="65">
        <f t="shared" si="4"/>
        <v>651.8</v>
      </c>
      <c r="H17" s="66">
        <v>178</v>
      </c>
      <c r="I17" s="292">
        <v>473.8</v>
      </c>
      <c r="J17" s="292"/>
      <c r="K17" s="292"/>
      <c r="L17" s="292"/>
      <c r="M17" s="66"/>
      <c r="N17" s="289">
        <v>50.3</v>
      </c>
      <c r="O17" s="253"/>
      <c r="P17" s="67">
        <v>0</v>
      </c>
      <c r="Q17" s="181"/>
      <c r="R17" s="181">
        <v>92.934</v>
      </c>
      <c r="S17" s="182">
        <v>39.828</v>
      </c>
      <c r="T17" s="251">
        <v>12.86</v>
      </c>
      <c r="U17" s="252"/>
      <c r="V17" s="253"/>
      <c r="W17" s="253"/>
      <c r="X17" s="203"/>
      <c r="Y17" s="203"/>
      <c r="Z17" s="203"/>
      <c r="AA17" s="203"/>
      <c r="AB17" s="183">
        <v>1050</v>
      </c>
      <c r="AC17" s="256">
        <v>888.05166</v>
      </c>
      <c r="AD17" s="256"/>
      <c r="AE17" s="257"/>
    </row>
    <row r="18" spans="1:31" s="45" customFormat="1" ht="120" customHeight="1">
      <c r="A18" s="29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185"/>
      <c r="R18" s="185"/>
      <c r="S18" s="186"/>
      <c r="T18" s="157"/>
      <c r="U18" s="158"/>
      <c r="V18" s="159"/>
      <c r="W18" s="159"/>
      <c r="X18" s="158"/>
      <c r="Y18" s="158"/>
      <c r="Z18" s="158"/>
      <c r="AA18" s="158"/>
      <c r="AB18" s="158"/>
      <c r="AC18" s="160"/>
      <c r="AD18" s="160"/>
      <c r="AE18" s="161"/>
    </row>
    <row r="19" spans="1:5" ht="15">
      <c r="A19" s="302"/>
      <c r="B19" s="231"/>
      <c r="C19" s="231"/>
      <c r="D19" s="231"/>
      <c r="E19" s="231"/>
    </row>
  </sheetData>
  <sheetProtection/>
  <mergeCells count="67">
    <mergeCell ref="A19:E19"/>
    <mergeCell ref="I8:L8"/>
    <mergeCell ref="I7:L7"/>
    <mergeCell ref="I10:L10"/>
    <mergeCell ref="I11:L11"/>
    <mergeCell ref="A7:B7"/>
    <mergeCell ref="I14:L14"/>
    <mergeCell ref="I12:L12"/>
    <mergeCell ref="I13:L13"/>
    <mergeCell ref="G4:M4"/>
    <mergeCell ref="N4:O4"/>
    <mergeCell ref="N5:O5"/>
    <mergeCell ref="B4:B6"/>
    <mergeCell ref="I9:L9"/>
    <mergeCell ref="G6:M6"/>
    <mergeCell ref="F4:F6"/>
    <mergeCell ref="I5:L5"/>
    <mergeCell ref="C4:C6"/>
    <mergeCell ref="N9:O9"/>
    <mergeCell ref="N10:O10"/>
    <mergeCell ref="T10:W10"/>
    <mergeCell ref="AC10:AE10"/>
    <mergeCell ref="N7:O7"/>
    <mergeCell ref="N8:O8"/>
    <mergeCell ref="T13:W13"/>
    <mergeCell ref="AC13:AE13"/>
    <mergeCell ref="T14:W14"/>
    <mergeCell ref="AC14:AE14"/>
    <mergeCell ref="N11:O11"/>
    <mergeCell ref="N12:O12"/>
    <mergeCell ref="T11:W11"/>
    <mergeCell ref="AC11:AE11"/>
    <mergeCell ref="T12:W12"/>
    <mergeCell ref="AC12:AE12"/>
    <mergeCell ref="N17:O17"/>
    <mergeCell ref="A18:P18"/>
    <mergeCell ref="N15:O15"/>
    <mergeCell ref="N16:O16"/>
    <mergeCell ref="N13:O13"/>
    <mergeCell ref="N14:O14"/>
    <mergeCell ref="I17:L17"/>
    <mergeCell ref="I15:L15"/>
    <mergeCell ref="I16:L16"/>
    <mergeCell ref="P2:AE2"/>
    <mergeCell ref="A3:AE3"/>
    <mergeCell ref="Q4:AA4"/>
    <mergeCell ref="AB4:AE4"/>
    <mergeCell ref="T5:AA5"/>
    <mergeCell ref="AC5:AE5"/>
    <mergeCell ref="A4:A6"/>
    <mergeCell ref="D4:D6"/>
    <mergeCell ref="E4:E6"/>
    <mergeCell ref="N6:O6"/>
    <mergeCell ref="AB6:AE6"/>
    <mergeCell ref="T7:W7"/>
    <mergeCell ref="AC7:AE7"/>
    <mergeCell ref="T8:W8"/>
    <mergeCell ref="AC8:AE8"/>
    <mergeCell ref="T9:W9"/>
    <mergeCell ref="AC9:AE9"/>
    <mergeCell ref="Q6:AA6"/>
    <mergeCell ref="T15:W15"/>
    <mergeCell ref="AC15:AE15"/>
    <mergeCell ref="T16:W16"/>
    <mergeCell ref="AC16:AE16"/>
    <mergeCell ref="T17:W17"/>
    <mergeCell ref="AC17:AE17"/>
  </mergeCells>
  <printOptions/>
  <pageMargins left="0.11811023622047245" right="0.11811023622047245" top="0.5511811023622047" bottom="0.5511811023622047" header="0.31496062992125984" footer="0.31496062992125984"/>
  <pageSetup fitToHeight="0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2019-12-27T14:24:09Z</cp:lastPrinted>
  <dcterms:created xsi:type="dcterms:W3CDTF">2011-10-10T13:40:01Z</dcterms:created>
  <dcterms:modified xsi:type="dcterms:W3CDTF">2019-12-27T14:26:17Z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