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1" sheetId="1" r:id="rId1"/>
    <sheet name="прил2" sheetId="2" r:id="rId2"/>
    <sheet name="прил5" sheetId="3" r:id="rId3"/>
    <sheet name="прил6" sheetId="4" r:id="rId4"/>
    <sheet name="прил7" sheetId="5" r:id="rId5"/>
    <sheet name="прил8" sheetId="6" r:id="rId6"/>
    <sheet name="прил9" sheetId="7" r:id="rId7"/>
    <sheet name="прил10" sheetId="8" r:id="rId8"/>
    <sheet name="прил11" sheetId="9" r:id="rId9"/>
    <sheet name="прил12" sheetId="10" r:id="rId10"/>
    <sheet name="прил13" sheetId="11" r:id="rId11"/>
  </sheets>
  <externalReferences>
    <externalReference r:id="rId14"/>
  </externalReferences>
  <definedNames>
    <definedName name="_GoBack" localSheetId="4">'прил7'!#REF!</definedName>
    <definedName name="_xlnm.Print_Area" localSheetId="2">'прил5'!$A$1:$C$139</definedName>
    <definedName name="_xlnm.Print_Area" localSheetId="4">'прил7'!$A$1:$F$521</definedName>
    <definedName name="_xlnm.Print_Area" localSheetId="5">'прил8'!$A$1:$G$429</definedName>
  </definedNames>
  <calcPr fullCalcOnLoad="1"/>
</workbook>
</file>

<file path=xl/sharedStrings.xml><?xml version="1.0" encoding="utf-8"?>
<sst xmlns="http://schemas.openxmlformats.org/spreadsheetml/2006/main" count="10365" uniqueCount="1045">
  <si>
    <t>03 3 01 00000</t>
  </si>
  <si>
    <t>03 3 01 С1401</t>
  </si>
  <si>
    <t>08 2 00 00000</t>
  </si>
  <si>
    <t>Основное мероприятие «Создание условий для вовлечения молодежи в активную общественную деятельность»</t>
  </si>
  <si>
    <t>08 2 01 00000</t>
  </si>
  <si>
    <t>08 2 01  С1414</t>
  </si>
  <si>
    <t>08 2  01 С1414</t>
  </si>
  <si>
    <t>08 4 00  00000</t>
  </si>
  <si>
    <t>03 1 01 00000</t>
  </si>
  <si>
    <t>Основное мероприятие «Обеспечение деятельности, организация и выполнение функций учреждений образования»;</t>
  </si>
  <si>
    <t>03 1 01 13120</t>
  </si>
  <si>
    <t>03 1  011С401</t>
  </si>
  <si>
    <t>03 1 01 С1401</t>
  </si>
  <si>
    <t>77 2 00 13000</t>
  </si>
  <si>
    <t>77 2  00 13000</t>
  </si>
  <si>
    <t xml:space="preserve">Распределение бюджетных ассигнований </t>
  </si>
  <si>
    <t>001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</si>
  <si>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</si>
  <si>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</si>
  <si>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</si>
  <si>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>13 1 02 С1460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</si>
  <si>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</si>
  <si>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Создание благоприятных условий для привлечения инвестиций в экономику муниципального образования</t>
  </si>
  <si>
    <t>07 0 00 00000</t>
  </si>
  <si>
    <t>Подпрограмма «Обеспечение качественными коммунальными услугами населения сельских поселений»  муниципальной 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</si>
  <si>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07 3 00 00000</t>
  </si>
  <si>
    <t>07 3 01 00000</t>
  </si>
  <si>
    <t>Основное мероприятие «Содействие развитию социальной и инженерной инфраструктуры сельских поселений района»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</si>
  <si>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</t>
  </si>
  <si>
    <t>07 1 00 00000</t>
  </si>
  <si>
    <t>Подпрограмма «Управление муниципальной программой и обеспечение условий реализации, прочие мероприятия»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</si>
  <si>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15 1 01 С1480</t>
  </si>
  <si>
    <t>15 1 01  С1480</t>
  </si>
  <si>
    <t>08 4 01 00000</t>
  </si>
  <si>
    <t>Основное мероприятие «Реализация мероприятий, направленных на социальную адаптацию граждан, в том числе проведение различных мероприятий для инвалидов, пожилых людей»</t>
  </si>
  <si>
    <t>02 1 03 00000</t>
  </si>
  <si>
    <t>01 2 00 00000</t>
  </si>
  <si>
    <t>01 2 01 00000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</si>
  <si>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сохранению, использованию и популяризации объектов культурного наследия (памятников истории и культуры), находящихся в собственности поселений, охране объектов культурного наследия (памятников истории и культуры) местного (муниципального) значения, расположенных на территории поселения»</t>
  </si>
  <si>
    <t>Иные межбюджетные трансферты на осуществление переданных полномочий муниципального района по созданию условий для развития местного традиционного народного художественного творчества, участия в сохранении, возрождении и развитии народных художественных промыслов в поселении, сохранению, использованию и популяризации объектов культурного наследия</t>
  </si>
  <si>
    <t>01 2 01 П1443</t>
  </si>
  <si>
    <t>06 0 00 00000</t>
  </si>
  <si>
    <t>Муниципальная программа «Охрана окружающей среды в Октябрьском районе Курской области»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</si>
  <si>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обеспечению проживающих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законодательством»</t>
  </si>
  <si>
    <t>07 1 01 00000</t>
  </si>
  <si>
    <t>07 3 02 00000</t>
  </si>
  <si>
    <t>07 3 02 П1431</t>
  </si>
  <si>
    <t>Иные межбюджетные трансферты на осуществление полномочий  в области коммунального хозяйства</t>
  </si>
  <si>
    <t>Другие вопросы в области жилищно-коммунального хозяйства</t>
  </si>
  <si>
    <t>02 1 03 С1404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</si>
  <si>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</si>
  <si>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07 1 01 П1490</t>
  </si>
  <si>
    <t>07 3 02 П1490</t>
  </si>
  <si>
    <t>Основное мероприятие «Организация и осуществление пенсионного обеспечения за выслугу лет, доплат к пенсиям муниципальных служащих, лиц, замещавших муниципальные должности"</t>
  </si>
  <si>
    <t>Основное мероприятие «Оказание мер социальной поддержки и социальной помощи отдельным категориям граждан»</t>
  </si>
  <si>
    <t>Основное мероприятие «Оказание мер социальной поддержки реабилитированным лицам»</t>
  </si>
  <si>
    <t>Подпрограмма «Улучшение демографической ситуации,
совершенствование социальной поддержки семьи и детей»</t>
  </si>
  <si>
    <t>Подпрограмма «Создание условий для обеспечения доступным и комфортным жильем граждан сельских поселений»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</si>
  <si>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07 2 00 00000</t>
  </si>
  <si>
    <t>Основное мероприятие «Сохранение и развитие кинообслуживания населения»</t>
  </si>
  <si>
    <t>01 1 00 00000</t>
  </si>
  <si>
    <t>Подпрограмма «Искусство» муниципальной программы «Развитие культуры в Октябрьском районе Курской области»</t>
  </si>
  <si>
    <t>01 1 01 С1401</t>
  </si>
  <si>
    <t>Всего</t>
  </si>
  <si>
    <t>вид расхода</t>
  </si>
  <si>
    <t>02 1 02 13200</t>
  </si>
  <si>
    <t>02 1 02 00000</t>
  </si>
  <si>
    <t>14 2 01 00000</t>
  </si>
  <si>
    <t>Основное мероприятие «Оказание социальной поддержки отдельным категориям граждан по обеспечению продовольственными товарами»</t>
  </si>
  <si>
    <t>Подпрограмма «Улучшение демографической ситуации,
совершенствование социальной поддержки семьи и детей»
муниципальной программы «Социальная поддержка граждан в Октябрьском районе Курской области»</t>
  </si>
  <si>
    <t>07 2 01 00000</t>
  </si>
  <si>
    <t>10 2 01 С1438</t>
  </si>
  <si>
    <t>Реализация мероприятий по формированию и содержанию муниципального архива</t>
  </si>
  <si>
    <t>05 0 00 00000</t>
  </si>
  <si>
    <t>05 1 00 00000</t>
  </si>
  <si>
    <t>Муниципальная программа «Энергосбережение и повышение энергетической эффективности в Октябрьском районе Курской области»</t>
  </si>
  <si>
    <t>Подпрограмма «Энергосбережение» муниципальной программы «Энергосбережение и повышение энергетической эффективности в Октябрьском районе Курской области»</t>
  </si>
  <si>
    <t>05 1 01 00000</t>
  </si>
  <si>
    <t>Основное мероприятие «Осуществление мероприятий в области энергосбережения»</t>
  </si>
  <si>
    <t>05 1 01 С1434</t>
  </si>
  <si>
    <t>Мероприятия в области энергосбережения</t>
  </si>
  <si>
    <t xml:space="preserve">по разделам, подразделам, целевым статьям (муниципальным программам и 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</si>
  <si>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</t>
  </si>
  <si>
    <t>Иные межбюджетные трансферты на содержание работника, осуществляющего выполнение переданных полномочий</t>
  </si>
  <si>
    <t xml:space="preserve">Муниципальная программа «Повышение эффективности управления финансами» </t>
  </si>
  <si>
    <t>Основное мероприятие «Организация и осуществление  выплат и пособий гражданам, имеющим детей»</t>
  </si>
  <si>
    <t>Основное мероприятие «Социальная поддержка работников образовательных организаций общего образования»</t>
  </si>
  <si>
    <t>76 1 00 С1439</t>
  </si>
  <si>
    <t>Реализация мероприятий по распространению официальной информации</t>
  </si>
  <si>
    <t>Обеспечение деятельности представительного органа  муниципального образования</t>
  </si>
  <si>
    <t>Мероприятия, связанные с организацией отдыха детей в каникулярное время</t>
  </si>
  <si>
    <t>08 4 01 S3540</t>
  </si>
  <si>
    <t>08 4 01 S 3540</t>
  </si>
  <si>
    <t>Мероприятия в области образования</t>
  </si>
  <si>
    <t>03 1 01 C1447</t>
  </si>
  <si>
    <t>03 1 01 С1447</t>
  </si>
  <si>
    <t>Мероприятия, направленные на  развитие социальной и инженерной инфраструктуры муниципальных образований Курской области</t>
  </si>
  <si>
    <t>07 3 01 S1500</t>
  </si>
  <si>
    <t>Обеспечение предоставления мер социальной поддержки работникам муниципальных образовательных организаций</t>
  </si>
  <si>
    <t>03 1 02 S3060</t>
  </si>
  <si>
    <t>03 1 02  S3060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</si>
  <si>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</si>
  <si>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1 02  S3090</t>
  </si>
  <si>
    <t>03 1 02 S3090</t>
  </si>
  <si>
    <t>Обеспечение функционирования местных администраций</t>
  </si>
  <si>
    <t>Закупка товаров, работ и услуг для обеспечения государственных (муниципальных) нужд</t>
  </si>
  <si>
    <t>Муниципальная программа «Профилактика правонарушений в Октябрьском районе Курской области»</t>
  </si>
  <si>
    <t>12 0 00 00000</t>
  </si>
  <si>
    <t xml:space="preserve"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правонарушений» </t>
  </si>
  <si>
    <t>12 2 00 00000</t>
  </si>
  <si>
    <t>12 2 01 С1435</t>
  </si>
  <si>
    <t>12 1 00 00000</t>
  </si>
  <si>
    <t>12 1 01 00000</t>
  </si>
  <si>
    <t>12 1 01 С1435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</si>
  <si>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</t>
  </si>
  <si>
    <t>Реализация мероприятий направленных на обеспечение правопорядка на территории муниципального образования</t>
  </si>
  <si>
    <t>12 3 00 00000</t>
  </si>
  <si>
    <t>12 3 01 00000</t>
  </si>
  <si>
    <t>12 3 01 С1486</t>
  </si>
  <si>
    <t>Создание комплексной системы мер по профилактике потребления наркотиков</t>
  </si>
  <si>
    <t>Основное мероприятие «Проведение антинаркотических профилактических акций и других форм работы с молодежью, прочие мероприятия»</t>
  </si>
  <si>
    <t>12 2 01 00000</t>
  </si>
  <si>
    <t>Дорожное хозяйство (дорожные фонды)</t>
  </si>
  <si>
    <t>рублей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</si>
  <si>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</si>
  <si>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</si>
  <si>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</si>
  <si>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</si>
  <si>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</si>
  <si>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</si>
  <si>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</si>
  <si>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</si>
  <si>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</si>
  <si>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</si>
  <si>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</si>
  <si>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</si>
  <si>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</si>
  <si>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</si>
  <si>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</si>
  <si>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</si>
  <si>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</si>
  <si>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</si>
  <si>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</si>
  <si>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</si>
  <si>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</si>
  <si>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</si>
  <si>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</si>
  <si>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</si>
  <si>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</si>
  <si>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</si>
  <si>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</si>
  <si>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</si>
  <si>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</si>
  <si>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</si>
  <si>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</si>
  <si>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</si>
  <si>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</si>
  <si>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</si>
  <si>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</si>
  <si>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</si>
  <si>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</si>
  <si>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</si>
  <si>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</si>
  <si>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</si>
  <si>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</si>
  <si>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</si>
  <si>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</si>
  <si>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</si>
  <si>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</si>
  <si>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</si>
  <si>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</si>
  <si>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</si>
  <si>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</si>
  <si>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</si>
  <si>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</si>
  <si>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</si>
  <si>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сфере трудовых отношений</t>
  </si>
  <si>
    <t>Развитие рынка труда, повышение эффективности занятости населения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</si>
  <si>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</si>
  <si>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</si>
  <si>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</si>
  <si>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</si>
  <si>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</si>
  <si>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</si>
  <si>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 xml:space="preserve">01 </t>
  </si>
  <si>
    <t xml:space="preserve">06 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</si>
  <si>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</si>
  <si>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</si>
  <si>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</si>
  <si>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</si>
  <si>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12</t>
  </si>
  <si>
    <t>Межевание автомобильных дорог общего пользования местного значения, проведение кадастровых работ</t>
  </si>
  <si>
    <t>Другие вопросы в области национальной экономики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</si>
  <si>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</si>
  <si>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</si>
  <si>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</si>
  <si>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Выплата пенсий за выслугу лет и доплат к пенсиям муниципальных служащих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</si>
  <si>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</si>
  <si>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</si>
  <si>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</si>
  <si>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</si>
  <si>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</si>
  <si>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</si>
  <si>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 xml:space="preserve"> </t>
  </si>
  <si>
    <t>00</t>
  </si>
  <si>
    <t>Физическая культура и спорт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</si>
  <si>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</si>
  <si>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</si>
  <si>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</si>
  <si>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</si>
  <si>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</si>
  <si>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</si>
  <si>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</si>
  <si>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</si>
  <si>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</si>
  <si>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</si>
  <si>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</si>
  <si>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</si>
  <si>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</si>
  <si>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</si>
  <si>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Содержание работников, осуществляющих переданные государственные полномочия в сфере социальной защиты населения</t>
  </si>
  <si>
    <t>Обеспечение функционирования Администрации Октябрьского района  Курской области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</si>
  <si>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</si>
  <si>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</si>
  <si>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</si>
  <si>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ЖИЛИЩНО-КОММУНАЛЬНОЕ ХОЗЯЙСТВО</t>
  </si>
  <si>
    <t>05</t>
  </si>
  <si>
    <t>Коммунальное хозяйство</t>
  </si>
  <si>
    <t>Предоставление субсидий бюджетным,автономным учреждениям и иным некомерческим организациям</t>
  </si>
  <si>
    <t>Капитальные вложения в объекты государственной (муниципальной) собственности</t>
  </si>
  <si>
    <t xml:space="preserve">07 </t>
  </si>
  <si>
    <t>71 0 00 00000</t>
  </si>
  <si>
    <t>71 1 00 00000</t>
  </si>
  <si>
    <t>71 1 00 С1402</t>
  </si>
  <si>
    <t>75 0 00 00000</t>
  </si>
  <si>
    <t>75 3 00 00000</t>
  </si>
  <si>
    <t>75 3 00 С1402</t>
  </si>
  <si>
    <t>02 0 00 00000</t>
  </si>
  <si>
    <t>Подпрограмма «Управление муниципальной программой и обеспечение условий реализации программы, а также прочие мероприятия» муниципальной программы «Социальная поддержка граждан в Октябрьском районе Курской области»</t>
  </si>
  <si>
    <t>02 1 00 00000</t>
  </si>
  <si>
    <t>Основное мероприятие «Обеспечение деятельности и исполнение функций в сфере социального обеспечения»</t>
  </si>
  <si>
    <t>02 1 01 00000</t>
  </si>
  <si>
    <t>02 1 01 13220</t>
  </si>
  <si>
    <t>02 3 00 00000</t>
  </si>
  <si>
    <t>Основное мероприятие «Обеспечение деятельности и выполнение функций по опеке и попечительству»</t>
  </si>
  <si>
    <t>02 3  03 00000</t>
  </si>
  <si>
    <t>02 3  03 13170</t>
  </si>
  <si>
    <t>02 3 03 13170</t>
  </si>
  <si>
    <t>02 3 03 13180</t>
  </si>
  <si>
    <t>10 0 00  00000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</si>
  <si>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Октябрьском районе»</t>
  </si>
  <si>
    <t>10 2 00 00000</t>
  </si>
  <si>
    <t>Основное мероприятие  «Обеспечение деятельности структурных подразделений Администрации Октябрьского района, осуществляющих полномочия в сфере архивного дела, в том числе государственных полномочий Курской области в сфере архивного дела»</t>
  </si>
  <si>
    <t>10 2  01 00000</t>
  </si>
  <si>
    <t>10 2  01 13360</t>
  </si>
  <si>
    <t>10 2 01 13360</t>
  </si>
  <si>
    <t>73 0 00 00000</t>
  </si>
  <si>
    <t>73 1 00 00000</t>
  </si>
  <si>
    <t>73 1 00 С1402</t>
  </si>
  <si>
    <t>77 0 00 00000</t>
  </si>
  <si>
    <t>77 2  00 00000</t>
  </si>
  <si>
    <t>77 2 00 13480</t>
  </si>
  <si>
    <t>77 2  00 13480</t>
  </si>
  <si>
    <t>74 0 00  00000</t>
  </si>
  <si>
    <t>74 1 00 00000</t>
  </si>
  <si>
    <t>74 1 00 С1402</t>
  </si>
  <si>
    <t>78 0 00 00000</t>
  </si>
  <si>
    <t>78 1 00 00000</t>
  </si>
  <si>
    <t>78 1 00 С1403</t>
  </si>
  <si>
    <t>Основное мероприятие «Оказание мер социальной поддержки общественным организациям ветеранов войны, труда, Вооруженных Сил и правоохранительных органов»</t>
  </si>
  <si>
    <t>01 1 01 00000</t>
  </si>
  <si>
    <t>Муниципальная программа «Развитие муниципальной службы в Октябрьском районе Курской области»</t>
  </si>
  <si>
    <t>09 0  00 00000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</si>
  <si>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Октябрьском районе Курской области»</t>
  </si>
  <si>
    <t>09 1 00 00000</t>
  </si>
  <si>
    <t>Основное мероприятие «Содействие развитию кадрового потенциала органов местного самоуправления»</t>
  </si>
  <si>
    <t>09 1 01 00000</t>
  </si>
  <si>
    <t>Мероприятия, направленные на развитие муниципальной службы</t>
  </si>
  <si>
    <t>09 1 01 С1437</t>
  </si>
  <si>
    <t>Основное мероприятие «Организация временного трудоустройства граждан района»</t>
  </si>
  <si>
    <t>76 0 00 00000</t>
  </si>
  <si>
    <t>76 1 00 00000</t>
  </si>
  <si>
    <t>76 1 00 С1404</t>
  </si>
  <si>
    <t>76 1 00 С404</t>
  </si>
  <si>
    <t>77 2 00 00000</t>
  </si>
  <si>
    <t>Осуществление переданных органам государственной власти субъектов Российской Федерации в соответствии с 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</t>
  </si>
  <si>
    <t>77 2 00 59300</t>
  </si>
  <si>
    <t>79 0 00 00000</t>
  </si>
  <si>
    <t>79 1 00 00000</t>
  </si>
  <si>
    <t>79 1 00 С1401</t>
  </si>
  <si>
    <t>13 0 00 00000</t>
  </si>
  <si>
    <t>13 1 00 00000</t>
  </si>
  <si>
    <t>13 1 01 00000</t>
  </si>
  <si>
    <t>13 1 01 С1401</t>
  </si>
  <si>
    <t>13 1 02 00000</t>
  </si>
  <si>
    <t>Муниципальная программа «Развитие транспортной системы и обеспечение перевозки пассажиров в Октябрьском районе Курской области»</t>
  </si>
  <si>
    <t>11 0 00 00000</t>
  </si>
  <si>
    <t>Подпрограмма «Развитие сети автомобильных дорог Октябрьского района Курской области» муниципальной программы «Развитие транспортной системы и обеспечение перевозки пассажиров в Октябрьском районе Курской области»</t>
  </si>
  <si>
    <t>11 2 00 00000</t>
  </si>
  <si>
    <t>11 2 02 00000</t>
  </si>
  <si>
    <t>Муниципальная программа «Управление муниципальным имуществом и земельными ресурсами Октябрьского района Курской области»</t>
  </si>
  <si>
    <t>04 0 00 00000</t>
  </si>
  <si>
    <t>Подпрограмма  «Проведение муниципальной политики в области имущественных и земельных отношений» муниципальной программы «Управление муниципальным имуществом и земельными ресурсами Октябрьского района Курской области»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</si>
  <si>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</si>
  <si>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</si>
  <si>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04 2  01 00000</t>
  </si>
  <si>
    <t>Мероприятия в области имущественных отношений</t>
  </si>
  <si>
    <t>04 2 01 С1467</t>
  </si>
  <si>
    <t>04 2  01 С1467</t>
  </si>
  <si>
    <t>Мероприятия в области земельных отношений</t>
  </si>
  <si>
    <t>04 2 01 С1468</t>
  </si>
  <si>
    <t>Подпрограмма «Управление муниципальной программой и обеспечение условий реализации, а также прочие мероприятия» муниципальной программы «Развитие транспортной системы и обеспечение перевозки пассажиров в Октябрьском районе Курской области»</t>
  </si>
  <si>
    <t>11 1 00 00000</t>
  </si>
  <si>
    <t>Основное мероприятие «Выполнение мероприятий по территориальному землеустройству объектов дорожной деятельности»</t>
  </si>
  <si>
    <t>11 1 01 00000</t>
  </si>
  <si>
    <t>11 1 01 С1425</t>
  </si>
  <si>
    <t>15 0 00 00000</t>
  </si>
  <si>
    <t>Подпрограмма «Создание благоприятных условий для привлечения инвестиций в экономику» муниципальной программы «Развитие экономики Октябрьского района Курской области»</t>
  </si>
  <si>
    <t>15 1 00 00000</t>
  </si>
  <si>
    <t>Основное мероприятие «Формирование благоприятного инвестиционного климата»</t>
  </si>
  <si>
    <t>15 1 01 00000</t>
  </si>
  <si>
    <t>Подпрограмма «Содействие развитию малого и среднего предпринимательства» муниципальной программы «Развитие экономики Октябрьского района Курской области»</t>
  </si>
  <si>
    <t>15 2 00 00000</t>
  </si>
  <si>
    <t>Основное мероприятие «Формирование положительного имиджа предпринимательства, развитие делового сотрудничества бизнеса и органов местного самоуправления»</t>
  </si>
  <si>
    <t>15 2 02 00000</t>
  </si>
  <si>
    <t>15 2  02 С1405</t>
  </si>
  <si>
    <t>15 2 02 С1405</t>
  </si>
  <si>
    <t>Подпрограмма «Улучшение условий охраны труда» муниципальной программы «Развитие экономики Октябрьского района Курской области»</t>
  </si>
  <si>
    <t>15 3 00 00000</t>
  </si>
  <si>
    <t>Основное мероприятие «Обеспечение деятельности структурных подразделений Администрации Октябрьского района, осуществляющих полномочия в сфере трудовых отношений, в том числе государственных полномочий Курской области в указанной сфере»</t>
  </si>
  <si>
    <t>15 3 01 00000</t>
  </si>
  <si>
    <t>15 3 01 13310</t>
  </si>
  <si>
    <t>Муниципальная программа «Развитие экономики Октябрьского района Курской области»</t>
  </si>
  <si>
    <t>03 0 00 00000</t>
  </si>
  <si>
    <t>03 2 00 00000</t>
  </si>
  <si>
    <t>03 2 01 00000</t>
  </si>
  <si>
    <t>Основное мероприятие «Реализация дошкольных образовательных программ»</t>
  </si>
  <si>
    <t>14 0 00 00000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</si>
  <si>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</si>
  <si>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14 2 00 0000</t>
  </si>
  <si>
    <t>Основное мероприятие «Выравнивание бюджетной обеспеченности поселений района»</t>
  </si>
  <si>
    <t>14 2  01 00000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</si>
  <si>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</si>
  <si>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</si>
  <si>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08 0 00 00000</t>
  </si>
  <si>
    <t>08 3 00 00000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</si>
  <si>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</si>
  <si>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</si>
  <si>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</si>
  <si>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</si>
  <si>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Муниципальная программа «Развитие культуры в Октябрьском районе Курской области» </t>
  </si>
  <si>
    <t>01 0  00 00000</t>
  </si>
  <si>
    <t>Подпрограмма «Наследие» муниципальной программы «Развитие культуры в Октябрьском районе Курской области»</t>
  </si>
  <si>
    <t>01 2  00 00000</t>
  </si>
  <si>
    <t>Основное мероприятие «Развитие библиотечного дела»</t>
  </si>
  <si>
    <t>01 2 02 00000</t>
  </si>
  <si>
    <t>01 2 02  С1401</t>
  </si>
  <si>
    <t>01 2 02 С1401</t>
  </si>
  <si>
    <t>01 2  02 С1401</t>
  </si>
  <si>
    <t>Подпрограмма «Управление муниципальной программой и обеспечение условий реализации» муниципальной программы  «Развитие культуры в Октябрьском районе Курской области»</t>
  </si>
  <si>
    <t>01 3 00 00000</t>
  </si>
  <si>
    <t>Основное мероприятие «Обеспечение деятельности, организация и выполнение функций учреждений культуры, искусства»</t>
  </si>
  <si>
    <t>01 3 01 00000</t>
  </si>
  <si>
    <t>01 3 01 С1401</t>
  </si>
  <si>
    <t>01 3  01 С1401</t>
  </si>
  <si>
    <t>01 0 00  00000</t>
  </si>
  <si>
    <t>01 3 01 13340</t>
  </si>
  <si>
    <t>02 2 00 00000</t>
  </si>
  <si>
    <t>02 2 01 00000</t>
  </si>
  <si>
    <t>02 2  01 С1445</t>
  </si>
  <si>
    <t>02 2 01 С1445</t>
  </si>
  <si>
    <t>01 0 00 00000</t>
  </si>
  <si>
    <t>01 3 02 00000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</si>
  <si>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</si>
  <si>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01 3  02 13350</t>
  </si>
  <si>
    <t>01 3 02  13350</t>
  </si>
  <si>
    <t>02 2 02 00000</t>
  </si>
  <si>
    <t>Ежемесячное пособие на ребенка</t>
  </si>
  <si>
    <t>02 3 01 00000</t>
  </si>
  <si>
    <t>02 3 01 11130</t>
  </si>
  <si>
    <t>02 2 02 11170</t>
  </si>
  <si>
    <t>02 2 03 00000</t>
  </si>
  <si>
    <t>02 2  03 13150</t>
  </si>
  <si>
    <t>02 2 03 13150</t>
  </si>
  <si>
    <t>02 2 03  13160</t>
  </si>
  <si>
    <t>02 2 03 13160</t>
  </si>
  <si>
    <t>02 2 04 00000</t>
  </si>
  <si>
    <t>02 2 04 11180</t>
  </si>
  <si>
    <t>Обеспечение мер социальной поддержки реабилитированных лиц и лиц, признанных пострадавшими от политических репрессий</t>
  </si>
  <si>
    <t>02 2  04 11180</t>
  </si>
  <si>
    <t>Основное мероприятие «Социальная поддержка работников образовательных организаций дошкольного образования»</t>
  </si>
  <si>
    <t>03 2 03 0000</t>
  </si>
  <si>
    <t>03 2 03 13070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</si>
  <si>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</si>
  <si>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Основное мероприятие «Социальная поддержка работников образовательных организаций общего образования»;</t>
  </si>
  <si>
    <t>03 2 04 00000</t>
  </si>
  <si>
    <t>03 2 04 13070</t>
  </si>
  <si>
    <t xml:space="preserve">Муниципальная программа  «Социальная поддержка граждан в Октябрьском районе Курской области» </t>
  </si>
  <si>
    <t>Основное мероприятие «Осуществление выплат на содержание ребенка в семье опекуна и приемной семье, а также вознаграждения, причитающегося приемному родителю»</t>
  </si>
  <si>
    <t>02 3 04 00000</t>
  </si>
  <si>
    <t>02 3 04  13190</t>
  </si>
  <si>
    <t>02 3  04 13190</t>
  </si>
  <si>
    <t>03 2  01 13030</t>
  </si>
  <si>
    <t>03 2 01 13030</t>
  </si>
  <si>
    <t>03 1 00 00000</t>
  </si>
  <si>
    <t>03 2 01  С1401</t>
  </si>
  <si>
    <t>03 2  01 С1401</t>
  </si>
  <si>
    <t>03 1  01 С1401</t>
  </si>
  <si>
    <t>Основное мероприятие «Укрепление материально-технической базы учреждений образования, подведомственных Администрации Октябрьского района Курской области и прочие мероприятия»</t>
  </si>
  <si>
    <t>03 2 02 00000</t>
  </si>
  <si>
    <t>03 1  02 С1401</t>
  </si>
  <si>
    <t>03 1 02 00000</t>
  </si>
  <si>
    <t>03 1 02 С1401</t>
  </si>
  <si>
    <t>Основное мероприятие «Реализация основных общеобразовательных программ</t>
  </si>
  <si>
    <t>03 2 02  13040</t>
  </si>
  <si>
    <t>03 2  02 13040</t>
  </si>
  <si>
    <t>03 3 00 00000</t>
  </si>
  <si>
    <t>Основное мероприятие «Реализация  образовательных программ дополнительного образования и мероприятия по их развитию»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</si>
  <si>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правонарушений"</t>
  </si>
  <si>
    <t>Основное мероприятие «Создание условий для повышения эффективности работы по выявлению правонарушений в общественных местах»</t>
  </si>
  <si>
    <t>Подпрограмма «Обеспечение  правопорядка  на  территории  муниципального образования» муниципальной программы  «Профилактика правонарушений в Октябрьском районе Курской области»</t>
  </si>
  <si>
    <t>03 2 01 С1401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</si>
  <si>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</si>
  <si>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</si>
  <si>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</si>
  <si>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</si>
  <si>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</si>
  <si>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</si>
  <si>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</si>
  <si>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</si>
  <si>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</si>
  <si>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</si>
  <si>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</si>
  <si>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</si>
  <si>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</si>
  <si>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</si>
  <si>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</si>
  <si>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</si>
  <si>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</si>
  <si>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</si>
  <si>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</si>
  <si>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</si>
  <si>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</si>
  <si>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</si>
  <si>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</si>
  <si>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</si>
  <si>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</si>
  <si>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</si>
  <si>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</si>
  <si>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</si>
  <si>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</si>
  <si>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</si>
  <si>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</si>
  <si>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</si>
  <si>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</si>
  <si>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</si>
  <si>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</si>
  <si>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</si>
  <si>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</si>
  <si>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</si>
  <si>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</si>
  <si>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</si>
  <si>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</si>
  <si>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</si>
  <si>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</si>
  <si>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</si>
  <si>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</si>
  <si>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</si>
  <si>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</si>
  <si>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</si>
  <si>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</si>
  <si>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</si>
  <si>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</si>
  <si>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</si>
  <si>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</si>
  <si>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</si>
  <si>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</si>
  <si>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</si>
  <si>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</si>
  <si>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</si>
  <si>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</si>
  <si>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</si>
  <si>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</si>
  <si>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</si>
  <si>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</si>
  <si>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1 16 30000 01 0000 140</t>
  </si>
  <si>
    <t>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</si>
  <si>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</si>
  <si>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</si>
  <si>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</si>
  <si>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</si>
  <si>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</si>
  <si>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</si>
  <si>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</si>
  <si>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</si>
  <si>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</si>
  <si>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</si>
  <si>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</si>
  <si>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</si>
  <si>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</si>
  <si>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 ПОСТУПЛЕНИЯ</t>
  </si>
  <si>
    <t>2 02 00000 00 0000 000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</si>
  <si>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</si>
  <si>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</si>
  <si>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</si>
  <si>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</si>
  <si>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</si>
  <si>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</si>
  <si>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</si>
  <si>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</si>
  <si>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</si>
  <si>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</si>
  <si>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</si>
  <si>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</si>
  <si>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</si>
  <si>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</si>
  <si>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</si>
  <si>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</si>
  <si>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</si>
  <si>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</si>
  <si>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</si>
  <si>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</si>
  <si>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</si>
  <si>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</si>
  <si>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</si>
  <si>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</si>
  <si>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</si>
  <si>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ВСЕГО ДОХОДОВ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</si>
  <si>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</si>
  <si>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</si>
  <si>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</si>
  <si>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</si>
  <si>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</si>
  <si>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</si>
  <si>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</si>
  <si>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</si>
  <si>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</si>
  <si>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</si>
  <si>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</si>
  <si>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</si>
  <si>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</si>
  <si>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</si>
  <si>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</si>
  <si>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</si>
  <si>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</si>
  <si>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</si>
  <si>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</si>
  <si>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</si>
  <si>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</si>
  <si>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</si>
  <si>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</si>
  <si>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</si>
  <si>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</si>
  <si>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</si>
  <si>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</si>
  <si>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</si>
  <si>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</si>
  <si>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</si>
  <si>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</si>
  <si>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</si>
  <si>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</si>
  <si>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01 06 0502 05 2600 640</t>
  </si>
  <si>
    <t>Бюджетные кредиты, предоставленные для покрытия временных кассовых разрывов</t>
  </si>
  <si>
    <t>01 06 0502 05 2604 640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</si>
  <si>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</si>
  <si>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01 06 0502 05 5000 640</t>
  </si>
  <si>
    <t>Бюджетные кредиты, предоставленные для частичного покрытия дефицитов бюджетов</t>
  </si>
  <si>
    <t>01 06 0502 05 5004 640</t>
  </si>
  <si>
    <t>Возврат бюджетных кредитов,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</si>
  <si>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</si>
  <si>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</si>
  <si>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</si>
  <si>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</si>
  <si>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</si>
  <si>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</si>
  <si>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01 06 0502 05 2600 540</t>
  </si>
  <si>
    <t>01 06 0502 05 2604 540</t>
  </si>
  <si>
    <t>01 06 0502 05 5000 540</t>
  </si>
  <si>
    <t>01 06 0502 05 5004 540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</si>
  <si>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</si>
  <si>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Всего  источников финансирования дефицитов бюджетов</t>
  </si>
  <si>
    <t>77 2 00 П1490</t>
  </si>
  <si>
    <t>1 01 02020 01 0000 110</t>
  </si>
  <si>
    <t>Основное мероприятие «Оказание мер социальной поддержки гражданам, имеющим звание «Ветеран труда» и труженикам тыла»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</si>
  <si>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услуг)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</si>
  <si>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</si>
  <si>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</si>
  <si>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</si>
  <si>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</si>
  <si>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</si>
  <si>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</si>
  <si>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1 03 00000 00 0000 000</t>
  </si>
  <si>
    <t>Субвенция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</si>
  <si>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Субвенция местным бюджетам на осуществление  отдельных государственных полномочий по организации проведения мероприятий по отлову и содержанию безнадзорных животных</t>
  </si>
  <si>
    <t>77 2 00 12700</t>
  </si>
  <si>
    <t>Содержание работников осуществляющих отдельные государственные полномочия по организации и проведенитю мероприятий по отлову и содержанию безнадзорных животных</t>
  </si>
  <si>
    <t>77 2 00 12712</t>
  </si>
  <si>
    <t>№ п/п</t>
  </si>
  <si>
    <t>Местные бюджеты</t>
  </si>
  <si>
    <t xml:space="preserve">ИТОГО по полномочиям </t>
  </si>
  <si>
    <t>ИТОГО на содержание работников, осуществляющих переданные полномочия</t>
  </si>
  <si>
    <t>ИТОГО на матзатраты по осуществлению переданных полномочий</t>
  </si>
  <si>
    <t>Итого по полномочию</t>
  </si>
  <si>
    <t>1</t>
  </si>
  <si>
    <t>2</t>
  </si>
  <si>
    <t>3</t>
  </si>
  <si>
    <t>4</t>
  </si>
  <si>
    <t>5</t>
  </si>
  <si>
    <t>6</t>
  </si>
  <si>
    <t>7</t>
  </si>
  <si>
    <t>8</t>
  </si>
  <si>
    <t xml:space="preserve">Октябрьский - всего </t>
  </si>
  <si>
    <t>Артюховский</t>
  </si>
  <si>
    <t>Большедолженковский</t>
  </si>
  <si>
    <t>Дьяконовский</t>
  </si>
  <si>
    <t>Катыринский</t>
  </si>
  <si>
    <t>Лобазовский</t>
  </si>
  <si>
    <t>Никольский</t>
  </si>
  <si>
    <t>Плотавский</t>
  </si>
  <si>
    <t>Старковский</t>
  </si>
  <si>
    <t>9</t>
  </si>
  <si>
    <t>Филипповский</t>
  </si>
  <si>
    <t>Черницынский</t>
  </si>
  <si>
    <t>11 2 02 П1424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</si>
  <si>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</si>
  <si>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</si>
  <si>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</si>
  <si>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</si>
  <si>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Санитарно-эпидемиологическое благополучие</t>
  </si>
  <si>
    <t>Здравоохранение</t>
  </si>
  <si>
    <t>Дополнительное образование детей</t>
  </si>
  <si>
    <t>Прочие доходы от оказания платных услуг (работ) получателями средств бюджетов муниципальных районов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</si>
  <si>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</si>
  <si>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</si>
  <si>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</si>
  <si>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Администрация Октябрьского района Курской области</t>
  </si>
  <si>
    <t>13</t>
  </si>
  <si>
    <t>16 0 00 00000</t>
  </si>
  <si>
    <t>16 1 00 00000</t>
  </si>
  <si>
    <t>16 1 02 00000</t>
  </si>
  <si>
    <t>Муниципальная  программа  «Социальное развитие села в Октябрьском районе Курской области»</t>
  </si>
  <si>
    <t>Подпрограмма «Устойчивое развитие сельских территорий» муниципальной  программы  «Социальное развитие села в Октябрьском районе Курской области»</t>
  </si>
  <si>
    <t>Основное мероприятие «Обустройство сельских территорий объектами социальной и инженерной инфраструктуры, автомобильными дорогами»</t>
  </si>
  <si>
    <t>07 3 01 С1417</t>
  </si>
  <si>
    <t>Создание условий для развития социальной и инженерной инфраструктуры муниципальных образований</t>
  </si>
  <si>
    <t>15 4 00 00000</t>
  </si>
  <si>
    <t>15 4 01 00000</t>
  </si>
  <si>
    <t>Подпрограмма "Содействие временной занятости отдельных категорий граждан" муниципальной программы "Развитие экономики Октябрьского района Курской области"</t>
  </si>
  <si>
    <t>Муниципальная программа "Развитие экономики Октябрьского района Курской области"</t>
  </si>
  <si>
    <t>Муниципальная программа  "АПК "Безопасный город" на территории Октябрьского района Курской области"</t>
  </si>
  <si>
    <t>Подпрограмма «"Внедрение и развитие АПК "Безопасный город", обеспечение комплексной безопасности" муниципальной программы "АПК "Безопасный город" на территории Октябрьского района Курской области"</t>
  </si>
  <si>
    <t>Основное мероприятие "Обеспечение эффективного функционирования системы ЕДДС Октябрьского района Курской области"</t>
  </si>
  <si>
    <t>03 3 02 00000</t>
  </si>
  <si>
    <t>Основное мероприятие «Социальная поддержка работников организаций дополнительного образования»</t>
  </si>
  <si>
    <t>03 3 02 13070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</si>
  <si>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 образовательных организаций</t>
  </si>
  <si>
    <t>77 2 00 13310</t>
  </si>
  <si>
    <t>1 01 02030 01 0000 110</t>
  </si>
  <si>
    <r>
      <t>Дотации бюджетам  бюджетной системы  Российской Федерации</t>
    </r>
    <r>
      <rPr>
        <sz val="10"/>
        <color indexed="8"/>
        <rFont val="Times New Roman"/>
        <family val="1"/>
      </rPr>
      <t xml:space="preserve">  </t>
    </r>
  </si>
  <si>
    <t xml:space="preserve">Субвенции  бюджетам на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</si>
  <si>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</si>
  <si>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 xml:space="preserve">1 05 04000 02 0000 110                             </t>
  </si>
  <si>
    <t>Налог, взимаемый в связи с применением патентной системы налогообложения</t>
  </si>
  <si>
    <t xml:space="preserve">1 05 04020 02 0000 110                             </t>
  </si>
  <si>
    <t>Налог, взимаемый в связи с применением патентной системы налогообложения, зачисляемый в бюджеты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</si>
  <si>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</si>
  <si>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</si>
  <si>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</si>
  <si>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</si>
  <si>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</si>
  <si>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</si>
  <si>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1 13 01995 05 0000 130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</si>
  <si>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</si>
  <si>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</si>
  <si>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</si>
  <si>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</si>
  <si>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</si>
  <si>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</si>
  <si>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</si>
  <si>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</si>
  <si>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</si>
  <si>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>Субвенции бюджетам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</si>
  <si>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>Сумма          на 2020 год</t>
  </si>
  <si>
    <t xml:space="preserve">Сумма </t>
  </si>
  <si>
    <t>Сумма, 2020 год, руб.</t>
  </si>
  <si>
    <t>Сумма на 2020 год руб.</t>
  </si>
  <si>
    <t xml:space="preserve">Подпрограмма «Управление муниципальной программой и обеспечение условий реализации» муниципальной программы  «Профилактика правонарушений в Октябрьском районе Курской области» </t>
  </si>
  <si>
    <t>Подпрограмма «Противодействие злоупотреблению наркотиками»  муниципальной программы  «Профилактика правонарушений в Октябрьском районе Курской области»</t>
  </si>
  <si>
    <t xml:space="preserve"> по учету муниципального жилищного фонда, ведению в установленном порядке учета граждан в качестве нуждающихся в жилых помещениях, предоставляемых по договорам социального найма и договорам найма жилых помещений жилищного фонда социального использования, предоставлению в установленном порядке малоимущим гражданам по договорам социального найма жилых помещений муниципального жилищного фонда</t>
  </si>
  <si>
    <t>по организации ремонтно-реставрационных работ и работ по содержанию и сохранению находящихся в собственности поселения объектов культурного наследия (памятников истории и культуры), расположенных на территории поселения</t>
  </si>
  <si>
    <t>по утверждению и изменению генеральных планов поселений, утверждению и изменению правил землепользования и застройки, организации выполнения работ по координатному описанию границ населенных пунктов и подготовке карт (планов)</t>
  </si>
  <si>
    <t>04 0 00 0000</t>
  </si>
  <si>
    <t>07 2 02 00000</t>
  </si>
  <si>
    <t>07 2 02 S3600</t>
  </si>
  <si>
    <t>Основное мероприятие " Подготовка  карт (планов) для установления границ населенных пунктов сельских поселений"</t>
  </si>
  <si>
    <t>Мероприятия по подготовке карт (планов) для установления границ населенных пунктов и внесению в государственный кадастр недвижимости сведений о границах муниципальных образований и границах населенных пунктов</t>
  </si>
  <si>
    <t>77 2  00 13310</t>
  </si>
  <si>
    <t>Капитальный ремонт, ремонт и содержание автомобильных дорог общего пользования местного значения</t>
  </si>
  <si>
    <t>77 0 00 C1424</t>
  </si>
  <si>
    <t>77 2 00 С1425</t>
  </si>
  <si>
    <t>77 2 00  С1414</t>
  </si>
  <si>
    <t>77 2 00 S3540</t>
  </si>
  <si>
    <t>77 2 00 С1406</t>
  </si>
  <si>
    <t>77 2 00 13350</t>
  </si>
  <si>
    <t>77 2 00 13070</t>
  </si>
  <si>
    <t>Мероприятия, связанные с проведением текущего ремонта объектов водоснабжения муниципальной собственности</t>
  </si>
  <si>
    <t>79 1 00  13030</t>
  </si>
  <si>
    <t>79 1 00 S3060</t>
  </si>
  <si>
    <t>79 1 00S3060</t>
  </si>
  <si>
    <t>79 1 00  S3090</t>
  </si>
  <si>
    <t>79 1 00  13040</t>
  </si>
  <si>
    <t>79 1 00 13040</t>
  </si>
  <si>
    <t>79 1 00 13120</t>
  </si>
  <si>
    <t>79 1 00 1С401</t>
  </si>
  <si>
    <t>79 1 00 C1447</t>
  </si>
  <si>
    <t>79 1 00 13340</t>
  </si>
  <si>
    <t>Подпрограмма «Улучшение демографической ситуации, совершенствование социальной поддержки семьи и детей» муниципальной программы «Социальная поддержка граждан в Октябрьском районе Курской области»</t>
  </si>
  <si>
    <t>Муниципальная программа Октябрьского района Курской области «Сохранение и развитие архивного дела  в  Октябрьском  районе»</t>
  </si>
  <si>
    <t>Обеспечение деятельности Администрации Октябрьского района Курской области</t>
  </si>
  <si>
    <t>Основное мероприятие "Подготовка  карт (планов) для установления границ населенных пунктов сельских поселений"</t>
  </si>
  <si>
    <t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</t>
  </si>
  <si>
    <t>Муниципальная  программа  «Развитие образования в Октябрьском районе Курской области»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</si>
  <si>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Октябрьском районе Курской области»</t>
  </si>
  <si>
    <t>15 4 01 С1436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</si>
  <si>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</si>
  <si>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Основное мероприятие "Реализация основных общеобразовательных программ"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</si>
  <si>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</si>
  <si>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</si>
  <si>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Муниципальная программа "Развитие транспортной системы и обеспечение перевозки пассажиров в Октябрьском районе Курской области "</t>
  </si>
  <si>
    <t>Подпрограмма "Повышение безопасности дорожного движения в Октябрьском районе" муниципальной программы "Развитие транспортной системы и обеспечение перевозки пассажиров в Октябрьском районе Курской области "</t>
  </si>
  <si>
    <t xml:space="preserve">11 3 00 00000 </t>
  </si>
  <si>
    <t>Основное мероприятие "Проведение мероприятий в области безопасности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</si>
  <si>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</si>
  <si>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</si>
  <si>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</si>
  <si>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Основное мероприятие "Поддержание надлежащего технического состояния элементов обустройства автомобильных дорог"</t>
  </si>
  <si>
    <t>11 3 02 00000</t>
  </si>
  <si>
    <t>11 3 02 С1459</t>
  </si>
  <si>
    <t>16 1 02 L5670</t>
  </si>
  <si>
    <t>07 2 01 L4970</t>
  </si>
  <si>
    <t>Основное мероприятие «Обеспечение жильем отдельных категорий граждан»</t>
  </si>
  <si>
    <t>Доходы от продажи земельных участков, государственная  собственность  на которые не разграничена</t>
  </si>
  <si>
    <t>Подпрограмма «Развитие дошкольного и общего
образования детей» муниципальной программы
«Развитие образования в Октябрьском районе Курской области»</t>
  </si>
  <si>
    <t>Муниципальная  программа 
«Развитие образования в Октябрьском районе Курской области»</t>
  </si>
  <si>
    <t>Муниципальная  программа 
«Развитие образования в  Октябрьском районе Курской области»</t>
  </si>
  <si>
    <t>Подпрограмма «Развитие дополнительного
образования и системы воспитания детей»  муниципальной 
программы  «Развитие образования в Октябрьском районе Курской области»</t>
  </si>
  <si>
    <t>Основное мероприятие «Организация оздоровления и отдыха детей»</t>
  </si>
  <si>
    <t>Подпрограмма «Развитие мер социальной поддержки
отдельных категорий граждан» муниципальной программы
«Социальная поддержка граждан в Октябрьском районе Курской области»</t>
  </si>
  <si>
    <t>Содержание ребенка в семье опекуна  и приемной семье, а также вознаграждение, причитающееся приемному родителю</t>
  </si>
  <si>
    <t>Муниципальная программа Октябрьского района Курской области «Развитие образования в  Октябрьском районе Курской области»</t>
  </si>
  <si>
    <t>Расходы на выплаты персоналу в целях обеспечения выполнения функций  государственными (муниципальными ) органами, казенными учреждениями, органами управления, государственными внебюджетными фондами</t>
  </si>
  <si>
    <t>Муниципальная программа "Развитие информационного общества в Октябрьском районе Курской области"</t>
  </si>
  <si>
    <t>20 0 00 00000</t>
  </si>
  <si>
    <t>Подпрограмма "Электронное правительство" муниципальной программы  "Развитие информационного общества в Октябрьском районе Курской области"</t>
  </si>
  <si>
    <t>20 1 00 00000</t>
  </si>
  <si>
    <t>Основное мероприятие "Расширение, содержание, обслуживание ЕИКС, развитие и эксплуатация Электронного правительства"</t>
  </si>
  <si>
    <t>20 1 01 00000</t>
  </si>
  <si>
    <t>20 1 01 С1404</t>
  </si>
  <si>
    <t>Подпрограмма "Развитие системы защиты информации в Администрации Октябрьского района Курской области" муниципальной программы "Развитие информационного общества в Октябрьском районе Курской области"</t>
  </si>
  <si>
    <t>20 2 00 00000</t>
  </si>
  <si>
    <t>Основное мероприятие «Обеспечение безопасности в информационно-телекоммуникационной среде, в том числе оснащение объектов сертифицированными программными средствами и средствами обработки информации с ограниченным доступом, повышение квалификации специалистов в сфере защиты информации»</t>
  </si>
  <si>
    <t xml:space="preserve">20 2 01 00000 </t>
  </si>
  <si>
    <t>20 2 01 С1404</t>
  </si>
  <si>
    <t>20 1 01 С1460</t>
  </si>
  <si>
    <t>Реализация мероприятий по устойчивому развитию сельских территорий</t>
  </si>
  <si>
    <t>20 1 01 С1401</t>
  </si>
  <si>
    <t>Реализация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общеобразовательных организациях</t>
  </si>
  <si>
    <t>Реализация мероприятий по обеспечению жильем молодых семей</t>
  </si>
  <si>
    <t>Подпрограмма "Электронное правительство" муниципальной программы "Развитие информационного общества в Октябрьском районе Курской области"</t>
  </si>
  <si>
    <t xml:space="preserve">Подпрограмма "Развитие системы защиты информации в Администрации Октябрьского района Курской области" муниципальной программы "Развитие информационного общества в Октябрьском районе Курской области"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</si>
  <si>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</si>
  <si>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</si>
  <si>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</si>
  <si>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</si>
  <si>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</si>
  <si>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 xml:space="preserve">непрограммным направлениям деятельности), группам видов расходов классификации  </t>
  </si>
  <si>
    <t xml:space="preserve">  рублей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</si>
  <si>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</si>
  <si>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Предоставление субсидий бюджетным, автономным учреждениям и иным некоммерческим организациям</t>
  </si>
  <si>
    <t>Реализация мероприятий, направленных на обеспечение правопорядка на территории муниципального образования</t>
  </si>
  <si>
    <t>Основное мероприятие «Расширение, содержание, обслуживание ЕИКС, развитие и эксплуатация Электронного правительства»</t>
  </si>
  <si>
    <t>Подпрограмма "Внедрение и развитие АПК "Безопасный город", обеспечение комплексной безопасности" муниципальной программы "АПК "Безопасный город" на территории Октябрьского района Курской области"</t>
  </si>
  <si>
    <t>Основное мероприятие «Капитальный ремонт,  ремонт и содержание автомобильных дорог общего пользования местного значения»</t>
  </si>
  <si>
    <t>Подпрограмма «Развитие дошкольного и общего образования детей» муниципальной программы «Развитие образования в Октябрьском районе Курской области»</t>
  </si>
  <si>
    <t>Подпрограмма «Развитие дополнительного образования и системы воспитания детей»  муниципальной  программы  «Развитие образования в Октябрьском районе Курской области»</t>
  </si>
  <si>
    <t xml:space="preserve">Молодежная политика </t>
  </si>
  <si>
    <t>Расходы на выплаты персоналу в целях обеспечения выполнения функций  государственным (муниципальными)  органами, казенными учреждениями, органами управления государственными внебюджетными фондами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</si>
  <si>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</si>
  <si>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01 3 01 L4670</t>
  </si>
  <si>
    <t>Подпрограмма «Развитие мер социальной поддержки отдельных категорий граждан» муниципальной программы «Социальная поддержка граждан в Октябрьском районе Курской области»</t>
  </si>
  <si>
    <t>Подпрограмма «Улучшение демографической ситуации, совершенствование социальной поддержки семьи и детей»</t>
  </si>
  <si>
    <t>Основное мероприятие «Организация оздоровления и отдыха детей».</t>
  </si>
  <si>
    <t>МЕЖБЮДЖЕТНЫЕ ТРАНСФЕРТЫ ОБЩЕГО ХАРАКТЕРА БЮДЖЕТАМ БЮДЖЕТНОЙ СИСТЕМЫ РОССИЙСКОЙ ФЕДЕРАЦИИ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</si>
  <si>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</si>
  <si>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</si>
  <si>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Поступление доходов в бюджет Октябрьского района Курской области в 2019 году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</si>
  <si>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227.1    и   228 Налогового кодекса Российской Федерации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</si>
  <si>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</si>
  <si>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 полученных физическими лицами в соответствии со статьей 228 Налогового кодекса Российской Федерации</t>
  </si>
  <si>
    <t>бюджета Октябрьского района Курской области на 2019 год</t>
  </si>
  <si>
    <t>2019 руб.</t>
  </si>
  <si>
    <t>Поступление доходов в бюджет Октябрьского района Курской области на плановый период 2020 и 2021 годов</t>
  </si>
  <si>
    <t>Сумма          на 2021 год</t>
  </si>
  <si>
    <t xml:space="preserve">            расходов бюджета   Октябрьского района Курской области на 2019 год                                 </t>
  </si>
  <si>
    <t>Сумма, 2021 год, руб.</t>
  </si>
  <si>
    <t>на 2019 год</t>
  </si>
  <si>
    <t xml:space="preserve">  на плановый период 2020 и 2021 годов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</si>
  <si>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бюджета Октябрьского района Курской области на 2019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</si>
  <si>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бюджета Октябрьского района Курской области на плановый период 2020 и 2021  годов</t>
  </si>
  <si>
    <t>Распределение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 бюджетам сельских поселений Октябрьского района Курской области в 2019 году</t>
  </si>
  <si>
    <t>09 1 02 С1437</t>
  </si>
  <si>
    <t>Основное мероприятие "Развитие и совершенствование организационных, информационных, материально-технических основ муниципальной службы в органах местного самоуправления</t>
  </si>
  <si>
    <t>09 1 02 00000</t>
  </si>
  <si>
    <t>налоги 280 +100 совет м.о.+ 5000 резерв</t>
  </si>
  <si>
    <t>06 2 00 00000</t>
  </si>
  <si>
    <t>06 2 02 00000</t>
  </si>
  <si>
    <t>06 2 02 С1457</t>
  </si>
  <si>
    <t>Подпрограмма  «Регулирование качества окружающей среды на территории муниципального образования»  муниципальной программы «Охрана окружающей среды в Октябрьском районе Курской области»</t>
  </si>
  <si>
    <t>Мероприятия по участию  в организации деятельности с ТКО</t>
  </si>
  <si>
    <t>Благоустройство</t>
  </si>
  <si>
    <t>77 2 00 13170</t>
  </si>
  <si>
    <t>77 2 00 13180</t>
  </si>
  <si>
    <t>77 2 00 13220</t>
  </si>
  <si>
    <t>79 1 00 С1460</t>
  </si>
  <si>
    <t>77 2 00 L5670</t>
  </si>
  <si>
    <t>77 2 00 C1424</t>
  </si>
  <si>
    <t>77 2 00 S1500</t>
  </si>
  <si>
    <t>77 2 00 С1417</t>
  </si>
  <si>
    <t>77 2 00 S3430</t>
  </si>
  <si>
    <t>77 2 00 С1457</t>
  </si>
  <si>
    <t>79 1 00  С1434</t>
  </si>
  <si>
    <t>79 1 00 L4670</t>
  </si>
  <si>
    <t>77 2 00 С1445</t>
  </si>
  <si>
    <t>77 2 00 11130</t>
  </si>
  <si>
    <t>77 2 00 11170</t>
  </si>
  <si>
    <t>77 2 00 11180</t>
  </si>
  <si>
    <t>77 2 00  13150</t>
  </si>
  <si>
    <t>77 2 00  13160</t>
  </si>
  <si>
    <t>77 2  00 13190</t>
  </si>
  <si>
    <t>77 2 00 L4970</t>
  </si>
  <si>
    <t>09 1 02 59300</t>
  </si>
  <si>
    <t>Условно утвержденные расходы</t>
  </si>
  <si>
    <t>77 2  00 13360</t>
  </si>
  <si>
    <t>77 2 00 13360</t>
  </si>
  <si>
    <t>77 2 00 С1404</t>
  </si>
  <si>
    <t>77 2 00 С1437</t>
  </si>
  <si>
    <t>77 2 00 С1438</t>
  </si>
  <si>
    <t>77 2 00 С1459</t>
  </si>
  <si>
    <t>77 2 00 С1467</t>
  </si>
  <si>
    <t>77 2 00 С1468</t>
  </si>
  <si>
    <t>77 2 00 C1417</t>
  </si>
  <si>
    <t>77 2 00 C1457</t>
  </si>
  <si>
    <t>77 2 00 C1445</t>
  </si>
  <si>
    <t>77 2 00 13150</t>
  </si>
  <si>
    <t>77 2 00 13160</t>
  </si>
  <si>
    <t>77 2 00 13200</t>
  </si>
  <si>
    <t>77 2 00 13190</t>
  </si>
  <si>
    <t>79 1 00 C1460</t>
  </si>
  <si>
    <t>79 1 00 C1434</t>
  </si>
  <si>
    <t>Сумма на 2021 год руб.</t>
  </si>
  <si>
    <t>77 2 00 S3600</t>
  </si>
  <si>
    <t>Муниципальная программа «Повышение эффективности работы с молодежью, организация отдыха и оздоровления детей, развитие физической культуры и спорта в Октябрьском районе Курской области»</t>
  </si>
  <si>
    <t>Муниципальная программа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</si>
  <si>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</si>
  <si>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Подпрограмма «Оздоровление и отдых детей»
муниципальной  программы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</si>
  <si>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Подпрограмма «Оздоровление и отдых детей» муниципальной  программы «Повышение эффективности работы с молодежью, организация отдыха и оздоровления детей,развитие физической культуры и спорта в Октябрьском районе Курской области»</t>
  </si>
  <si>
    <t>Численность населения на 01.01.18г. (чел.) (Н)</t>
  </si>
  <si>
    <t>по обеспечению населения экологически чистой питьевой водой, водоотведению, обслуживанию систем водоснабжения, выполнению в границах поселения ремонтно-строительных работ (включая работы по организации подготовки проектно-сметной документации) систем водоснабжения населения, водоотведения в пределах полномочий, установленных законодательством Российской Федерации</t>
  </si>
  <si>
    <t>по содержанию автомобильных дорог местного значения в границах населенных пунктов поселения и обеспечению безопасности дорожного движения на них, обеспечению автомобильных дорог местного значения в границах населенных пунктов поселения необходимыми техническими средствами регулирования дорожного движения, организации выполнения работ по ремонту автомобильных дорог местного значения  и дорожных сооружений в границах населенных пунктов поселения, осуществлению информационного обеспечения пользователей автомобильными дорогами общего пользования местного значения, организации дорожного движения</t>
  </si>
  <si>
    <t>содержание работника (1,77 ставки) - 455,0 т.р.</t>
  </si>
  <si>
    <t>содержание работника (0,5 ставки) - 128,6 т.р.</t>
  </si>
  <si>
    <t>матзатраты - 151,2 тыс. руб.</t>
  </si>
  <si>
    <t>содержание работника (0,5 ст.) - 128,6 тыс. руб</t>
  </si>
  <si>
    <t>14 2 00 00000</t>
  </si>
  <si>
    <t xml:space="preserve">непрограммным направлениям деятельности), группам видов расходов классификации расходов </t>
  </si>
  <si>
    <t>бюджета  Октябрьского района Курской области  на плановый период 2020 и 2021 годов</t>
  </si>
  <si>
    <t>Основное мероприятие "Создание условий для осуществления полномочий по обращению с твердыми коммунальными отходами"</t>
  </si>
  <si>
    <t>Расходы на выплаты персоналу в целях обеспечения выполнения функций  государственными (муниципальными )  органами, казенными учреждениями,органами управления,государственными внебюджетными фондами</t>
  </si>
  <si>
    <t>77 2  00 С1467</t>
  </si>
  <si>
    <t>77 2  00 С1468</t>
  </si>
  <si>
    <t>2 02 10000 00 0000 150</t>
  </si>
  <si>
    <t>2 02 15001 00 0000 150</t>
  </si>
  <si>
    <t>2 02 15001 05 0000 150</t>
  </si>
  <si>
    <t>2 02 30000 00 0000 150</t>
  </si>
  <si>
    <t>2 02 30013 00 0000 150</t>
  </si>
  <si>
    <t>2 02 30013 05 0000 150</t>
  </si>
  <si>
    <t>2 02 30027 00 0000 150</t>
  </si>
  <si>
    <t>2 02 30027 05 0000 150</t>
  </si>
  <si>
    <t>2 02 39999 00 0000 150</t>
  </si>
  <si>
    <t>2 02 39999 05 0000 150</t>
  </si>
  <si>
    <t>Основное мероприятие "Проведение мероприятий в области организации и безопасности дорожного движения"</t>
  </si>
  <si>
    <t>Разработка комплексных схем организации дорожного движения</t>
  </si>
  <si>
    <t>11 3 01 С1601</t>
  </si>
  <si>
    <t>Приобретение горюче-смазочных материалов для обеспечения подвоза обучающихся муниципальных образовательных организаций к месту обучения и обратно</t>
  </si>
  <si>
    <t>03 1 02 S3080</t>
  </si>
  <si>
    <t>03 1 02 С1680</t>
  </si>
  <si>
    <t>Мероприятия по организации питания обучающихся и воспитанников муниципальных образовательных организаций</t>
  </si>
  <si>
    <t>03 1 02 С1690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</si>
  <si>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</si>
  <si>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>Обеспечение  устойчивого развития сельских территорий</t>
  </si>
  <si>
    <t>Основное мероприятие "Подготовка  документов территориального планирования""</t>
  </si>
  <si>
    <t xml:space="preserve">07 2 03 00000 </t>
  </si>
  <si>
    <t>07 2 03 С1416</t>
  </si>
  <si>
    <t>07 2 02 П1416</t>
  </si>
  <si>
    <t>Иные межбюджетные трансферты на осуществление мероприятий по разработке документов  территориального планирования и градостроительного зонирования</t>
  </si>
  <si>
    <t>03 1 02 С1447</t>
  </si>
  <si>
    <t>11 2 02 П1423</t>
  </si>
  <si>
    <t>Иные межбюджетные трансферты на осуществление полномочий по проектированию, строительству (реконструкции) автомобильных дорог общего пользования местного значения</t>
  </si>
  <si>
    <t>Основное мероприятие «Строительство и (или) реконструкция автомобильных дорог общего пользования местного значения»</t>
  </si>
  <si>
    <t>11 2 01 00000</t>
  </si>
  <si>
    <t>11 2 01 S3390</t>
  </si>
  <si>
    <t>Строительство(реконструкция) капитальный ремонт, ремонт и содержание автомобильных дорог общего пользования местного значения</t>
  </si>
  <si>
    <t>03  102 С1447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</si>
  <si>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</si>
  <si>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</si>
  <si>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</si>
  <si>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</si>
  <si>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</si>
  <si>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</si>
  <si>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</si>
  <si>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</si>
  <si>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</si>
  <si>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>2 19 60010 05 0000 150</t>
  </si>
  <si>
    <t>2 19 00000 05 0000 150</t>
  </si>
  <si>
    <t>2 18 60010 05 0000 150</t>
  </si>
  <si>
    <t>2 18 00000 05 0000 150</t>
  </si>
  <si>
    <t>2 18 00000 00 0000 150</t>
  </si>
  <si>
    <t>подготовка карт (планов) для установления границ МО - 70,0 тыс. руб.</t>
  </si>
  <si>
    <t>подготовка карт (планов) для установления границ населенных пунктов сельских поселений (матзатраты), средства местного бюджета - 640,692 т.р.</t>
  </si>
  <si>
    <t>бюджета Октябрьского района Курской области на плановый период  2020 и 2021  годов</t>
  </si>
  <si>
    <t xml:space="preserve"> Сумма 2020 г.,руб.</t>
  </si>
  <si>
    <t xml:space="preserve"> Сумма 2021 г.,руб.</t>
  </si>
  <si>
    <t>Строительство (реконструкция) капитальный ремонт, ремонт и содержание автомобильных дорог общего пользования местного значения</t>
  </si>
  <si>
    <t>Мероприятия по разработке документов территориального планирования и градостроительного зонирования</t>
  </si>
  <si>
    <t>Мероприятия по подготовке карт (планов) для установления границ муниципальных образований, текстового и графического описания местоположения границ населенных пунктов и внесению в Единый государственный реестр недвижимости сведений о границах муниципальных образований и границах населенных пунктов</t>
  </si>
  <si>
    <t>Приобретение горюче - смазочных материалов для организации перевозки обучающихся муниципальных общеобразовательных организаций</t>
  </si>
  <si>
    <t>Организация мероприятий при осуществлении деятельности по  обращению с  животными без владельцев</t>
  </si>
  <si>
    <t>Содержание работников осуществляющих отдельные государственные полномочия по организации  мероприятий при осуществлении деятельности по обращению с  животными без владельцев</t>
  </si>
  <si>
    <t>07 2 02 13600</t>
  </si>
  <si>
    <t>08 4 01 13540</t>
  </si>
  <si>
    <t>Предоставление субсидий из областного бюджета 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</si>
  <si>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муниципальным образованиям Курской области на мероприятия по  внесению в Единый  государственный реестр недвижимости сведений о границах муниципальных образований и границах населенных пунктов</t>
  </si>
  <si>
    <t>03 1 02 13080</t>
  </si>
  <si>
    <t>03 1 02 13090</t>
  </si>
  <si>
    <t>03 1 02 13050</t>
  </si>
  <si>
    <t>Проведение капитального ремонта муниципальных образовательных организаций</t>
  </si>
  <si>
    <t>03 1 02 S3050</t>
  </si>
  <si>
    <t>Обеспечение проведения капитального ремонта муниципальных образовательных организаций</t>
  </si>
  <si>
    <t>Предоставление мер социальной поддержки работникам муниципальных образовательных организаций</t>
  </si>
  <si>
    <t>03 1 02 13060</t>
  </si>
  <si>
    <t>11 2 01 13390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</si>
  <si>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</si>
  <si>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Субсидии местным бюджетам на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</si>
  <si>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 xml:space="preserve">Субсидии местным бюджетам на 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</si>
  <si>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Субсидии бюджетам бюджетной системы Российской Федерации (межбюджетные субсидии)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</si>
  <si>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</si>
  <si>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</si>
  <si>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</si>
  <si>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</si>
  <si>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Прочие субсидии</t>
  </si>
  <si>
    <t>Прочие субсидии бюджетам муниципальных районов</t>
  </si>
  <si>
    <t>2 02 20000 00 0000 151</t>
  </si>
  <si>
    <t>2 02 25467 00 0000 150</t>
  </si>
  <si>
    <t>2 02 25467 05 0000 150</t>
  </si>
  <si>
    <t>2 02 25497 00 0000 15</t>
  </si>
  <si>
    <t>2 02 25497 05 0000 150</t>
  </si>
  <si>
    <t>2 02 29999 00 0000 150</t>
  </si>
  <si>
    <t>2 02 29999 05 0000 150</t>
  </si>
  <si>
    <t>2 02  27567 05 0000 150</t>
  </si>
  <si>
    <t>2 02  27567 00 0000 150</t>
  </si>
  <si>
    <t>ПРОЧИЕ БЕЗВОЗМЕЗДНЫЕ ПОСТУПЛЕНИЯ</t>
  </si>
  <si>
    <t>Прочие безвозмездные поступления в бюджеты муниципальных районов</t>
  </si>
  <si>
    <t>2 07 00000 00 0000 000</t>
  </si>
  <si>
    <t>2 07 05000 05 0000 180</t>
  </si>
  <si>
    <t>2 07 05030 05 0000 180</t>
  </si>
  <si>
    <t>77 2 00 51200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</si>
  <si>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</si>
  <si>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</si>
  <si>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79 1 00 00000 </t>
  </si>
  <si>
    <t>07 3 01 11500</t>
  </si>
  <si>
    <t>Субсидии муниципальным образованиям Курской области  на  развитие социальной и инженерной инфраструктуры</t>
  </si>
  <si>
    <t>2 02 35120 00 0000 151</t>
  </si>
  <si>
    <t>2 02 35120 05 0000 151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</si>
  <si>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</si>
  <si>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</si>
  <si>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 муниципальной собственностив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</si>
  <si>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 муниципальной собственностив рамках обеспечения устойчивого развития сельских территорий</t>
  </si>
  <si>
    <t>2 02 40000 00 0000 150</t>
  </si>
  <si>
    <t>Иные межбюджетные трансферты</t>
  </si>
  <si>
    <t>2 02 45160 00 0000 150</t>
  </si>
  <si>
    <t>2 02 45160 05 0000 150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</si>
  <si>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</si>
  <si>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</si>
  <si>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Резервный фонд Администрации Курской области</t>
  </si>
  <si>
    <t>Иные выплаты населению</t>
  </si>
  <si>
    <t>77 2 00 10030</t>
  </si>
  <si>
    <t>11 2 01 S3370</t>
  </si>
  <si>
    <t>03 1 03 C1447</t>
  </si>
  <si>
    <t>2 02 39998 00 0000 150</t>
  </si>
  <si>
    <t>2 02 39998 05 0000 150</t>
  </si>
  <si>
    <t xml:space="preserve">Единая субвенция  местным  бюджетам </t>
  </si>
  <si>
    <t>Единая субвенция  бюджетам  районов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</si>
  <si>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</si>
  <si>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 федеральном бюджете в целях формирования дорожных фондов субьектов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</si>
  <si>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</si>
  <si>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субьектов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</si>
  <si>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</si>
  <si>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</si>
  <si>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</si>
  <si>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</si>
  <si>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Администрация  Октябрьского района</t>
  </si>
  <si>
    <t>03 1 03 00000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</si>
  <si>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 в Октябрьском районе Курской области»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</si>
  <si>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</si>
  <si>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</si>
  <si>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</si>
  <si>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</si>
  <si>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</si>
  <si>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1 13 02995 05 0000 130</t>
  </si>
  <si>
    <t>Прочие доходы от компенсации затрат  бюджетов муниципальных районов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</si>
  <si>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</si>
  <si>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</si>
  <si>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</si>
  <si>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</si>
  <si>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</si>
  <si>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</si>
  <si>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матзатраты 3 143,05356т.р.</t>
  </si>
  <si>
    <t>разработка ЗСО источников водоснабжения - 400,0т.р.</t>
  </si>
  <si>
    <t>подготовка карт (планов) для установления границ населенных пунктов сельских поселений (матзатраты), средства областного бюджета - 1 494,948 т.р.</t>
  </si>
  <si>
    <t>разработка проектов на строительство автомобильных дорог -1848,65</t>
  </si>
  <si>
    <t>содержание и ремонт автодорог - 4638,15166  тыс. руб.</t>
  </si>
  <si>
    <t>Реализация мероприятий, направленных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</si>
  <si>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Основное мероприятие "Оказание мер поддержки в период обучения граждан, заключивших договор о целевом обучении"</t>
  </si>
  <si>
    <t>Приложение №1 к решению Представительного Собрания Октябрьского района Курской области   "О бюджете Октябрьского района Курской области на 2019 год и на плановый период 2020 и 2021 годов" от 28.11.2019г. № 44</t>
  </si>
  <si>
    <t>Приложение №2 к решению Представительного Собрания Октябрьского района Курской области   "О бюджете Октябрьского района Курской области на 2019 год и на плановый период 2020 и 2021 годов" от 28.11.2019г. № 44</t>
  </si>
  <si>
    <t xml:space="preserve">Приложение № 5 к решению Представительного Собрания Октябрьского района  Курской области   "О бюджете Октябрьского района Курской области на 2019 год и на плановый период 2020 и 2021 годов" от 28.11.2019г. № 44 </t>
  </si>
  <si>
    <t xml:space="preserve">Приложение № 6 к решению Представительного Собрания Октябрьского района  Курской области   "О бюджете Октябрьского района Курской области на 2019 год и на плановый период 2020 и 2021 годов" от 28.11.2019г. № 44 </t>
  </si>
  <si>
    <t>Приложение №7 к решению Представительного Собрания Октябрьского района Курской области   "О бюджете Октябрьского района Курской области на 2019 год и на плановый период 2020 и 2021 годов" от 28.11.2019г. № 44</t>
  </si>
  <si>
    <t>Приложение №8 к решению Представительного Собрания Октябрьского района Курской области   "О бюджете Октябрьского района Курской области на 2019 год и на плановый период 2020 и 2021 годов" от 28.11.2019г. № 44</t>
  </si>
  <si>
    <t>Приложение №9 к решению Представительного Собрания Октябрьского района Курской области   "О бюджете Октябрьского района Курской области на 2019 год и на плановый период 2020 и 2021 годов" от 28.11.2019г. № 44</t>
  </si>
  <si>
    <t>Приложение №10 к решению Представительного Собрания Октябрьского района Курской области   "О бюджете Октябрьского района Курской области на 2019 год и на плановый период 2020 и 2021 годов" от 28.11.2019г. № 44</t>
  </si>
  <si>
    <t>Приложение №11  к решению Представительного Собрания Октябрьского района Курской области   "О бюджете Октябрьского района Курской области на 2019 год и на плановый период 2020 и 2021 годов" от 28.11.2019г № 44</t>
  </si>
  <si>
    <t>Приложение №12  к решению Представительного Собрания Октябрьского района Курской области   "О бюджете Октябрьского района Курской области на 2019 год и на плановый период 2020 и 2021 годов" от 28.11.2019г. № 44</t>
  </si>
  <si>
    <t>Приложение №13 к решению Представительного Собрания Октябрьского района Курской области от 07.12.2018 №6  "О бюджете Октябрьского района Курской области на 2019 год и на плановый период 2020 и 2021 годов" (в ред. решения №44 от 28.11.2019 года)</t>
  </si>
  <si>
    <t>77 2 00 S3370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</si>
</sst>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  <numFmt numFmtId="180" formatCode="#,##0.0"/>
    <numFmt numFmtId="181" formatCode="#,##0.000"/>
    <numFmt numFmtId="182" formatCode="0.00000"/>
    <numFmt numFmtId="183" formatCode="000000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b/>
      <sz val="28"/>
      <name val="Arial Cyr"/>
      <family val="0"/>
    </font>
    <font>
      <sz val="1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Times New Roman"/>
      <family val="1"/>
    </font>
    <font>
      <sz val="28"/>
      <color indexed="8"/>
      <name val="Calibri"/>
      <family val="2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Times New Roman"/>
      <family val="1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2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28"/>
      <color theme="1"/>
      <name val="Calibri"/>
      <family val="2"/>
    </font>
    <font>
      <sz val="12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6" borderId="1" applyNumberFormat="0" applyAlignment="0" applyProtection="0"/>
    <xf numFmtId="0" fontId="8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7" borderId="7" applyNumberFormat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0" fillId="31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9" fillId="32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172" fontId="2" fillId="32" borderId="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/>
    </xf>
    <xf numFmtId="172" fontId="13" fillId="32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justify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49" fontId="18" fillId="0" borderId="10" xfId="57" applyNumberFormat="1" applyFont="1" applyFill="1" applyBorder="1" applyAlignment="1">
      <alignment/>
      <protection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01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49" fontId="2" fillId="0" borderId="0" xfId="58" applyNumberFormat="1" applyFont="1" applyBorder="1" applyAlignment="1">
      <alignment/>
      <protection/>
    </xf>
    <xf numFmtId="49" fontId="23" fillId="0" borderId="0" xfId="58" applyNumberFormat="1" applyFont="1" applyBorder="1" applyAlignment="1">
      <alignment horizontal="right"/>
      <protection/>
    </xf>
    <xf numFmtId="0" fontId="24" fillId="0" borderId="0" xfId="0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49" fontId="28" fillId="4" borderId="10" xfId="58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Alignment="1">
      <alignment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101" fillId="0" borderId="10" xfId="0" applyFont="1" applyBorder="1" applyAlignment="1">
      <alignment/>
    </xf>
    <xf numFmtId="0" fontId="102" fillId="0" borderId="10" xfId="0" applyFont="1" applyBorder="1" applyAlignment="1">
      <alignment wrapText="1"/>
    </xf>
    <xf numFmtId="0" fontId="103" fillId="0" borderId="10" xfId="0" applyFont="1" applyFill="1" applyBorder="1" applyAlignment="1">
      <alignment wrapText="1"/>
    </xf>
    <xf numFmtId="0" fontId="101" fillId="0" borderId="10" xfId="0" applyFont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center" wrapText="1"/>
    </xf>
    <xf numFmtId="0" fontId="102" fillId="0" borderId="10" xfId="0" applyFont="1" applyBorder="1" applyAlignment="1">
      <alignment/>
    </xf>
    <xf numFmtId="0" fontId="104" fillId="0" borderId="10" xfId="0" applyFont="1" applyBorder="1" applyAlignment="1">
      <alignment horizontal="justify" vertical="center"/>
    </xf>
    <xf numFmtId="0" fontId="14" fillId="32" borderId="10" xfId="0" applyFont="1" applyFill="1" applyBorder="1" applyAlignment="1">
      <alignment horizontal="justify" vertical="center" wrapText="1"/>
    </xf>
    <xf numFmtId="0" fontId="13" fillId="32" borderId="10" xfId="0" applyFont="1" applyFill="1" applyBorder="1" applyAlignment="1">
      <alignment horizontal="justify" vertical="center" wrapText="1"/>
    </xf>
    <xf numFmtId="0" fontId="13" fillId="32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 wrapText="1"/>
    </xf>
    <xf numFmtId="0" fontId="105" fillId="0" borderId="0" xfId="0" applyFont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103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9" fontId="33" fillId="0" borderId="10" xfId="58" applyNumberFormat="1" applyFont="1" applyFill="1" applyBorder="1" applyAlignment="1">
      <alignment horizontal="center" vertical="center"/>
      <protection/>
    </xf>
    <xf numFmtId="2" fontId="34" fillId="33" borderId="10" xfId="0" applyNumberFormat="1" applyFont="1" applyFill="1" applyBorder="1" applyAlignment="1">
      <alignment horizontal="center" vertical="center"/>
    </xf>
    <xf numFmtId="2" fontId="35" fillId="0" borderId="10" xfId="58" applyNumberFormat="1" applyFont="1" applyFill="1" applyBorder="1" applyAlignment="1">
      <alignment horizontal="center" vertical="center"/>
      <protection/>
    </xf>
    <xf numFmtId="2" fontId="34" fillId="0" borderId="10" xfId="5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4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distributed" wrapText="1"/>
    </xf>
    <xf numFmtId="0" fontId="36" fillId="0" borderId="10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center" vertical="center"/>
    </xf>
    <xf numFmtId="49" fontId="38" fillId="0" borderId="10" xfId="57" applyNumberFormat="1" applyFont="1" applyFill="1" applyBorder="1" applyAlignment="1">
      <alignment horizontal="center" vertical="center"/>
      <protection/>
    </xf>
    <xf numFmtId="0" fontId="101" fillId="0" borderId="10" xfId="0" applyFont="1" applyBorder="1" applyAlignment="1">
      <alignment horizontal="justify" vertical="center"/>
    </xf>
    <xf numFmtId="0" fontId="107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justify" vertical="center" wrapText="1"/>
    </xf>
    <xf numFmtId="0" fontId="10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2" fontId="99" fillId="0" borderId="0" xfId="0" applyNumberFormat="1" applyFont="1" applyAlignment="1">
      <alignment/>
    </xf>
    <xf numFmtId="2" fontId="0" fillId="32" borderId="0" xfId="0" applyNumberFormat="1" applyFill="1" applyAlignment="1">
      <alignment/>
    </xf>
    <xf numFmtId="0" fontId="1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justify" vertical="center"/>
    </xf>
    <xf numFmtId="49" fontId="18" fillId="32" borderId="10" xfId="0" applyNumberFormat="1" applyFont="1" applyFill="1" applyBorder="1" applyAlignment="1">
      <alignment horizontal="center" vertical="center"/>
    </xf>
    <xf numFmtId="49" fontId="30" fillId="32" borderId="10" xfId="0" applyNumberFormat="1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30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49" fontId="30" fillId="32" borderId="10" xfId="0" applyNumberFormat="1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justify" vertical="center" wrapText="1"/>
    </xf>
    <xf numFmtId="49" fontId="18" fillId="32" borderId="14" xfId="0" applyNumberFormat="1" applyFont="1" applyFill="1" applyBorder="1" applyAlignment="1">
      <alignment horizontal="center" vertical="center"/>
    </xf>
    <xf numFmtId="49" fontId="18" fillId="32" borderId="14" xfId="0" applyNumberFormat="1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18" fillId="32" borderId="0" xfId="0" applyFont="1" applyFill="1" applyBorder="1" applyAlignment="1">
      <alignment horizontal="center" vertical="center" wrapText="1"/>
    </xf>
    <xf numFmtId="49" fontId="18" fillId="32" borderId="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5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9" fontId="40" fillId="32" borderId="10" xfId="0" applyNumberFormat="1" applyFont="1" applyFill="1" applyBorder="1" applyAlignment="1">
      <alignment horizontal="center" vertical="center"/>
    </xf>
    <xf numFmtId="49" fontId="41" fillId="32" borderId="10" xfId="0" applyNumberFormat="1" applyFont="1" applyFill="1" applyBorder="1" applyAlignment="1">
      <alignment horizontal="center" vertical="center"/>
    </xf>
    <xf numFmtId="49" fontId="40" fillId="32" borderId="10" xfId="0" applyNumberFormat="1" applyFont="1" applyFill="1" applyBorder="1" applyAlignment="1">
      <alignment horizontal="center" vertical="center" wrapText="1"/>
    </xf>
    <xf numFmtId="49" fontId="41" fillId="32" borderId="10" xfId="0" applyNumberFormat="1" applyFont="1" applyFill="1" applyBorder="1" applyAlignment="1">
      <alignment horizontal="center" vertical="center" wrapText="1"/>
    </xf>
    <xf numFmtId="49" fontId="110" fillId="0" borderId="10" xfId="0" applyNumberFormat="1" applyFont="1" applyBorder="1" applyAlignment="1">
      <alignment horizontal="center"/>
    </xf>
    <xf numFmtId="49" fontId="110" fillId="0" borderId="10" xfId="0" applyNumberFormat="1" applyFont="1" applyBorder="1" applyAlignment="1">
      <alignment horizontal="center" vertical="center"/>
    </xf>
    <xf numFmtId="49" fontId="11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49" fontId="31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justify" vertical="center" wrapText="1"/>
    </xf>
    <xf numFmtId="49" fontId="39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center" wrapText="1"/>
    </xf>
    <xf numFmtId="49" fontId="31" fillId="32" borderId="10" xfId="0" applyNumberFormat="1" applyFont="1" applyFill="1" applyBorder="1" applyAlignment="1">
      <alignment horizontal="center" vertical="center" wrapText="1"/>
    </xf>
    <xf numFmtId="49" fontId="39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justify" vertical="center"/>
    </xf>
    <xf numFmtId="1" fontId="40" fillId="32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wrapText="1"/>
    </xf>
    <xf numFmtId="4" fontId="10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4" fontId="10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101" fillId="0" borderId="10" xfId="0" applyNumberFormat="1" applyFont="1" applyFill="1" applyBorder="1" applyAlignment="1">
      <alignment horizontal="center"/>
    </xf>
    <xf numFmtId="4" fontId="101" fillId="0" borderId="10" xfId="0" applyNumberFormat="1" applyFont="1" applyFill="1" applyBorder="1" applyAlignment="1">
      <alignment horizontal="center" vertical="top" wrapText="1"/>
    </xf>
    <xf numFmtId="4" fontId="0" fillId="32" borderId="10" xfId="0" applyNumberFormat="1" applyFont="1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wrapText="1"/>
    </xf>
    <xf numFmtId="4" fontId="112" fillId="32" borderId="10" xfId="0" applyNumberFormat="1" applyFont="1" applyFill="1" applyBorder="1" applyAlignment="1">
      <alignment horizontal="center" vertical="center"/>
    </xf>
    <xf numFmtId="4" fontId="102" fillId="0" borderId="10" xfId="0" applyNumberFormat="1" applyFont="1" applyBorder="1" applyAlignment="1">
      <alignment horizontal="center" vertical="center"/>
    </xf>
    <xf numFmtId="4" fontId="102" fillId="0" borderId="10" xfId="0" applyNumberFormat="1" applyFont="1" applyBorder="1" applyAlignment="1">
      <alignment horizontal="center"/>
    </xf>
    <xf numFmtId="49" fontId="102" fillId="0" borderId="10" xfId="0" applyNumberFormat="1" applyFont="1" applyBorder="1" applyAlignment="1">
      <alignment/>
    </xf>
    <xf numFmtId="0" fontId="14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0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32" borderId="10" xfId="0" applyFont="1" applyFill="1" applyBorder="1" applyAlignment="1">
      <alignment horizontal="justify" vertical="center"/>
    </xf>
    <xf numFmtId="0" fontId="9" fillId="32" borderId="10" xfId="0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3" fillId="32" borderId="10" xfId="0" applyFont="1" applyFill="1" applyBorder="1" applyAlignment="1">
      <alignment vertical="center" wrapText="1"/>
    </xf>
    <xf numFmtId="0" fontId="32" fillId="4" borderId="10" xfId="58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3" fontId="33" fillId="0" borderId="10" xfId="58" applyNumberFormat="1" applyFont="1" applyFill="1" applyBorder="1" applyAlignment="1">
      <alignment horizontal="center" vertical="center"/>
      <protection/>
    </xf>
    <xf numFmtId="2" fontId="32" fillId="17" borderId="1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2" fontId="113" fillId="0" borderId="0" xfId="0" applyNumberFormat="1" applyFont="1" applyFill="1" applyBorder="1" applyAlignment="1">
      <alignment horizontal="center" vertical="center"/>
    </xf>
    <xf numFmtId="2" fontId="113" fillId="0" borderId="0" xfId="0" applyNumberFormat="1" applyFont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2" fontId="113" fillId="0" borderId="0" xfId="0" applyNumberFormat="1" applyFont="1" applyBorder="1" applyAlignment="1">
      <alignment/>
    </xf>
    <xf numFmtId="4" fontId="5" fillId="32" borderId="10" xfId="0" applyNumberFormat="1" applyFont="1" applyFill="1" applyBorder="1" applyAlignment="1">
      <alignment horizontal="center" vertical="center"/>
    </xf>
    <xf numFmtId="4" fontId="16" fillId="32" borderId="10" xfId="0" applyNumberFormat="1" applyFont="1" applyFill="1" applyBorder="1" applyAlignment="1">
      <alignment horizontal="center" vertical="center"/>
    </xf>
    <xf numFmtId="4" fontId="16" fillId="32" borderId="10" xfId="0" applyNumberFormat="1" applyFont="1" applyFill="1" applyBorder="1" applyAlignment="1">
      <alignment horizontal="center"/>
    </xf>
    <xf numFmtId="4" fontId="114" fillId="0" borderId="10" xfId="0" applyNumberFormat="1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4" fontId="102" fillId="32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99" fillId="0" borderId="0" xfId="0" applyFont="1" applyAlignment="1">
      <alignment horizontal="center"/>
    </xf>
    <xf numFmtId="0" fontId="99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3" fontId="34" fillId="34" borderId="10" xfId="0" applyNumberFormat="1" applyFont="1" applyFill="1" applyBorder="1" applyAlignment="1">
      <alignment horizontal="center" vertical="center"/>
    </xf>
    <xf numFmtId="2" fontId="115" fillId="34" borderId="10" xfId="0" applyNumberFormat="1" applyFont="1" applyFill="1" applyBorder="1" applyAlignment="1">
      <alignment horizontal="center" vertical="center"/>
    </xf>
    <xf numFmtId="173" fontId="34" fillId="34" borderId="10" xfId="0" applyNumberFormat="1" applyFont="1" applyFill="1" applyBorder="1" applyAlignment="1">
      <alignment horizontal="center" vertical="center"/>
    </xf>
    <xf numFmtId="173" fontId="34" fillId="0" borderId="10" xfId="58" applyNumberFormat="1" applyFont="1" applyFill="1" applyBorder="1" applyAlignment="1">
      <alignment horizontal="center" vertical="center"/>
      <protection/>
    </xf>
    <xf numFmtId="173" fontId="35" fillId="0" borderId="10" xfId="58" applyNumberFormat="1" applyFont="1" applyFill="1" applyBorder="1" applyAlignment="1">
      <alignment horizontal="center" vertical="center"/>
      <protection/>
    </xf>
    <xf numFmtId="2" fontId="116" fillId="0" borderId="10" xfId="0" applyNumberFormat="1" applyFont="1" applyFill="1" applyBorder="1" applyAlignment="1">
      <alignment horizontal="center" vertical="center"/>
    </xf>
    <xf numFmtId="182" fontId="32" fillId="17" borderId="10" xfId="0" applyNumberFormat="1" applyFont="1" applyFill="1" applyBorder="1" applyAlignment="1">
      <alignment horizontal="center" vertical="center"/>
    </xf>
    <xf numFmtId="183" fontId="0" fillId="0" borderId="0" xfId="0" applyNumberFormat="1" applyBorder="1" applyAlignment="1">
      <alignment horizontal="justify" vertical="center" wrapText="1"/>
    </xf>
    <xf numFmtId="173" fontId="113" fillId="0" borderId="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top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4" fontId="16" fillId="32" borderId="10" xfId="0" applyNumberFormat="1" applyFont="1" applyFill="1" applyBorder="1" applyAlignment="1">
      <alignment horizontal="center" vertical="center" wrapText="1"/>
    </xf>
    <xf numFmtId="4" fontId="102" fillId="0" borderId="10" xfId="0" applyNumberFormat="1" applyFont="1" applyBorder="1" applyAlignment="1">
      <alignment horizontal="center" vertical="center" wrapText="1"/>
    </xf>
    <xf numFmtId="4" fontId="114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105" fillId="32" borderId="10" xfId="0" applyFont="1" applyFill="1" applyBorder="1" applyAlignment="1">
      <alignment/>
    </xf>
    <xf numFmtId="0" fontId="13" fillId="0" borderId="0" xfId="0" applyFont="1" applyAlignment="1">
      <alignment horizontal="justify" vertical="center"/>
    </xf>
    <xf numFmtId="0" fontId="11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02" fillId="0" borderId="0" xfId="0" applyFont="1" applyAlignment="1">
      <alignment wrapText="1"/>
    </xf>
    <xf numFmtId="0" fontId="103" fillId="0" borderId="21" xfId="0" applyFont="1" applyBorder="1" applyAlignment="1">
      <alignment wrapText="1"/>
    </xf>
    <xf numFmtId="0" fontId="101" fillId="0" borderId="21" xfId="0" applyFont="1" applyBorder="1" applyAlignment="1">
      <alignment horizontal="justify" wrapText="1"/>
    </xf>
    <xf numFmtId="0" fontId="106" fillId="0" borderId="10" xfId="0" applyFont="1" applyBorder="1" applyAlignment="1">
      <alignment horizontal="center" vertical="top" wrapText="1"/>
    </xf>
    <xf numFmtId="0" fontId="106" fillId="0" borderId="10" xfId="0" applyFont="1" applyBorder="1" applyAlignment="1">
      <alignment horizontal="center" wrapText="1"/>
    </xf>
    <xf numFmtId="4" fontId="30" fillId="0" borderId="10" xfId="0" applyNumberFormat="1" applyFont="1" applyFill="1" applyBorder="1" applyAlignment="1">
      <alignment horizontal="center" wrapText="1"/>
    </xf>
    <xf numFmtId="0" fontId="101" fillId="0" borderId="10" xfId="0" applyFont="1" applyBorder="1" applyAlignment="1">
      <alignment horizontal="left" vertical="center"/>
    </xf>
    <xf numFmtId="4" fontId="117" fillId="0" borderId="10" xfId="0" applyNumberFormat="1" applyFont="1" applyFill="1" applyBorder="1" applyAlignment="1">
      <alignment horizontal="center"/>
    </xf>
    <xf numFmtId="4" fontId="11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03" fillId="0" borderId="10" xfId="0" applyFont="1" applyBorder="1" applyAlignment="1">
      <alignment wrapText="1"/>
    </xf>
    <xf numFmtId="0" fontId="101" fillId="0" borderId="10" xfId="0" applyFont="1" applyBorder="1" applyAlignment="1">
      <alignment horizontal="justify" wrapText="1"/>
    </xf>
    <xf numFmtId="0" fontId="30" fillId="0" borderId="10" xfId="0" applyFont="1" applyFill="1" applyBorder="1" applyAlignment="1">
      <alignment horizontal="justify" vertical="center" wrapText="1"/>
    </xf>
    <xf numFmtId="0" fontId="103" fillId="0" borderId="10" xfId="0" applyFont="1" applyBorder="1" applyAlignment="1">
      <alignment horizontal="justify" vertical="center"/>
    </xf>
    <xf numFmtId="0" fontId="106" fillId="0" borderId="10" xfId="0" applyFont="1" applyBorder="1" applyAlignment="1">
      <alignment/>
    </xf>
    <xf numFmtId="2" fontId="113" fillId="0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2" fontId="118" fillId="34" borderId="10" xfId="0" applyNumberFormat="1" applyFont="1" applyFill="1" applyBorder="1" applyAlignment="1">
      <alignment horizontal="center" vertical="center"/>
    </xf>
    <xf numFmtId="182" fontId="34" fillId="34" borderId="10" xfId="0" applyNumberFormat="1" applyFont="1" applyFill="1" applyBorder="1" applyAlignment="1">
      <alignment horizontal="center" vertical="center"/>
    </xf>
    <xf numFmtId="173" fontId="115" fillId="34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32" borderId="10" xfId="0" applyNumberFormat="1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49" fontId="47" fillId="32" borderId="10" xfId="0" applyNumberFormat="1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49" fontId="48" fillId="32" borderId="10" xfId="0" applyNumberFormat="1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>
      <alignment horizontal="center" vertical="center"/>
    </xf>
    <xf numFmtId="172" fontId="47" fillId="32" borderId="10" xfId="0" applyNumberFormat="1" applyFont="1" applyFill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80" fontId="51" fillId="32" borderId="10" xfId="58" applyNumberFormat="1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9" fillId="0" borderId="17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2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center"/>
    </xf>
    <xf numFmtId="2" fontId="113" fillId="0" borderId="10" xfId="0" applyNumberFormat="1" applyFont="1" applyFill="1" applyBorder="1" applyAlignment="1">
      <alignment horizontal="center" vertical="center"/>
    </xf>
    <xf numFmtId="2" fontId="113" fillId="0" borderId="10" xfId="0" applyNumberFormat="1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2" fontId="113" fillId="0" borderId="10" xfId="0" applyNumberFormat="1" applyFont="1" applyBorder="1" applyAlignment="1">
      <alignment/>
    </xf>
    <xf numFmtId="182" fontId="35" fillId="0" borderId="10" xfId="0" applyNumberFormat="1" applyFont="1" applyBorder="1" applyAlignment="1">
      <alignment horizontal="center" vertical="center"/>
    </xf>
    <xf numFmtId="182" fontId="113" fillId="0" borderId="10" xfId="0" applyNumberFormat="1" applyFont="1" applyBorder="1" applyAlignment="1">
      <alignment/>
    </xf>
    <xf numFmtId="49" fontId="14" fillId="35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2" fontId="34" fillId="34" borderId="10" xfId="0" applyNumberFormat="1" applyFont="1" applyFill="1" applyBorder="1" applyAlignment="1">
      <alignment horizontal="center" vertical="center"/>
    </xf>
    <xf numFmtId="2" fontId="118" fillId="34" borderId="10" xfId="0" applyNumberFormat="1" applyFont="1" applyFill="1" applyBorder="1" applyAlignment="1">
      <alignment horizontal="center" vertical="center"/>
    </xf>
    <xf numFmtId="2" fontId="118" fillId="0" borderId="10" xfId="0" applyNumberFormat="1" applyFont="1" applyBorder="1" applyAlignment="1">
      <alignment horizontal="center" vertical="center"/>
    </xf>
    <xf numFmtId="182" fontId="34" fillId="34" borderId="10" xfId="0" applyNumberFormat="1" applyFont="1" applyFill="1" applyBorder="1" applyAlignment="1">
      <alignment horizontal="center" vertical="center"/>
    </xf>
    <xf numFmtId="182" fontId="113" fillId="34" borderId="10" xfId="0" applyNumberFormat="1" applyFont="1" applyFill="1" applyBorder="1" applyAlignment="1">
      <alignment horizontal="center" vertical="center"/>
    </xf>
    <xf numFmtId="182" fontId="113" fillId="0" borderId="10" xfId="0" applyNumberFormat="1" applyFont="1" applyBorder="1" applyAlignment="1">
      <alignment horizontal="center" vertical="center"/>
    </xf>
    <xf numFmtId="49" fontId="29" fillId="35" borderId="21" xfId="0" applyNumberFormat="1" applyFont="1" applyFill="1" applyBorder="1" applyAlignment="1">
      <alignment horizontal="center" vertical="center"/>
    </xf>
    <xf numFmtId="49" fontId="29" fillId="35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122" fillId="0" borderId="0" xfId="0" applyFont="1" applyAlignment="1">
      <alignment/>
    </xf>
    <xf numFmtId="49" fontId="34" fillId="0" borderId="19" xfId="58" applyNumberFormat="1" applyFont="1" applyBorder="1" applyAlignment="1">
      <alignment horizontal="center" vertical="center" wrapText="1"/>
      <protection/>
    </xf>
    <xf numFmtId="0" fontId="43" fillId="0" borderId="19" xfId="0" applyFont="1" applyBorder="1" applyAlignment="1">
      <alignment horizontal="center" vertical="center" wrapText="1"/>
    </xf>
    <xf numFmtId="0" fontId="113" fillId="0" borderId="19" xfId="0" applyFont="1" applyBorder="1" applyAlignment="1">
      <alignment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123" fillId="0" borderId="22" xfId="0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25" fillId="4" borderId="10" xfId="58" applyFont="1" applyFill="1" applyBorder="1" applyAlignment="1">
      <alignment horizontal="center" vertical="center" wrapText="1"/>
      <protection/>
    </xf>
    <xf numFmtId="0" fontId="26" fillId="4" borderId="10" xfId="58" applyFont="1" applyFill="1" applyBorder="1" applyAlignment="1">
      <alignment horizontal="center" vertical="center" wrapText="1"/>
      <protection/>
    </xf>
    <xf numFmtId="49" fontId="28" fillId="4" borderId="10" xfId="5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2" fontId="34" fillId="0" borderId="10" xfId="58" applyNumberFormat="1" applyFont="1" applyFill="1" applyBorder="1" applyAlignment="1">
      <alignment horizontal="center" vertical="center"/>
      <protection/>
    </xf>
    <xf numFmtId="183" fontId="32" fillId="0" borderId="16" xfId="58" applyNumberFormat="1" applyFont="1" applyFill="1" applyBorder="1" applyAlignment="1">
      <alignment horizontal="justify" vertical="center" wrapText="1"/>
      <protection/>
    </xf>
    <xf numFmtId="183" fontId="0" fillId="0" borderId="16" xfId="0" applyNumberFormat="1" applyBorder="1" applyAlignment="1">
      <alignment horizontal="justify" vertical="center" wrapText="1"/>
    </xf>
    <xf numFmtId="178" fontId="35" fillId="0" borderId="10" xfId="58" applyNumberFormat="1" applyFont="1" applyFill="1" applyBorder="1" applyAlignment="1">
      <alignment horizontal="center" vertical="center"/>
      <protection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42" fillId="4" borderId="10" xfId="58" applyFont="1" applyFill="1" applyBorder="1" applyAlignment="1">
      <alignment horizontal="center" vertical="center" wrapText="1"/>
      <protection/>
    </xf>
    <xf numFmtId="182" fontId="35" fillId="0" borderId="10" xfId="58" applyNumberFormat="1" applyFont="1" applyFill="1" applyBorder="1" applyAlignment="1">
      <alignment horizontal="center" vertical="center"/>
      <protection/>
    </xf>
    <xf numFmtId="49" fontId="28" fillId="4" borderId="21" xfId="58" applyNumberFormat="1" applyFont="1" applyFill="1" applyBorder="1" applyAlignment="1">
      <alignment horizontal="center" vertical="center" wrapText="1"/>
      <protection/>
    </xf>
    <xf numFmtId="49" fontId="28" fillId="4" borderId="22" xfId="58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182" fontId="0" fillId="0" borderId="10" xfId="0" applyNumberFormat="1" applyBorder="1" applyAlignment="1">
      <alignment horizontal="center" vertical="center"/>
    </xf>
    <xf numFmtId="180" fontId="32" fillId="34" borderId="10" xfId="0" applyNumberFormat="1" applyFont="1" applyFill="1" applyBorder="1" applyAlignment="1">
      <alignment horizontal="center" vertical="center"/>
    </xf>
    <xf numFmtId="0" fontId="122" fillId="34" borderId="10" xfId="0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938A~1\AppData\Local\Temp\Rar$DIa0.659\&#1056;&#1077;&#1096;&#1077;&#1085;&#1080;&#1077;%20&#166;199%20&#1086;&#1090;%2023.01.18%20&#1087;&#1088;&#1080;&#1083;%20&#1082;%20&#1088;&#1077;&#1096;%20&#1086;%20&#1073;&#1102;&#1076;&#1078;&#1077;&#1090;&#1077;%2018-20%20&#1054;&#1082;&#1090;.%20&#1088;-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5"/>
      <sheetName val="прил6"/>
      <sheetName val="прил7"/>
      <sheetName val="прил8"/>
      <sheetName val="прил9"/>
      <sheetName val="прил10"/>
      <sheetName val="прил11"/>
      <sheetName val="прил12"/>
      <sheetName val="прил13"/>
    </sheetNames>
    <sheetDataSet>
      <sheetData sheetId="5">
        <row r="80">
          <cell r="F80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view="pageBreakPreview" zoomScaleNormal="80" zoomScaleSheetLayoutView="100" zoomScalePageLayoutView="0" workbookViewId="0" topLeftCell="B1">
      <selection activeCell="C12" sqref="C12"/>
    </sheetView>
  </sheetViews>
  <sheetFormatPr defaultColWidth="9.140625" defaultRowHeight="15"/>
  <cols>
    <col min="1" max="1" width="4.140625" style="0" customWidth="1"/>
    <col min="2" max="2" width="24.140625" style="0" customWidth="1"/>
    <col min="3" max="3" width="60.140625" style="0" customWidth="1"/>
    <col min="4" max="4" width="15.8515625" style="0" customWidth="1"/>
  </cols>
  <sheetData>
    <row r="1" spans="3:8" ht="15" customHeight="1">
      <c r="C1" s="304" t="s">
        <v>1033</v>
      </c>
      <c r="D1" s="305"/>
      <c r="E1" s="6"/>
      <c r="F1" s="6"/>
      <c r="G1" s="6"/>
      <c r="H1" s="6"/>
    </row>
    <row r="2" spans="3:8" ht="15">
      <c r="C2" s="304"/>
      <c r="D2" s="305"/>
      <c r="E2" s="6"/>
      <c r="F2" s="6"/>
      <c r="G2" s="6"/>
      <c r="H2" s="6"/>
    </row>
    <row r="3" spans="3:8" ht="15">
      <c r="C3" s="304"/>
      <c r="D3" s="305"/>
      <c r="E3" s="6"/>
      <c r="F3" s="6"/>
      <c r="G3" s="6"/>
      <c r="H3" s="6"/>
    </row>
    <row r="4" spans="3:8" ht="30" customHeight="1">
      <c r="C4" s="304"/>
      <c r="D4" s="305"/>
      <c r="E4" s="6"/>
      <c r="F4" s="6"/>
      <c r="G4" s="6"/>
      <c r="H4" s="6"/>
    </row>
    <row r="5" spans="3:8" ht="2.25" customHeight="1">
      <c r="C5" s="304"/>
      <c r="D5" s="305"/>
      <c r="E5" s="6"/>
      <c r="F5" s="6"/>
      <c r="G5" s="6"/>
      <c r="H5" s="6"/>
    </row>
    <row r="6" spans="3:8" ht="5.25" customHeight="1">
      <c r="C6" s="304"/>
      <c r="D6" s="305"/>
      <c r="E6" s="6"/>
      <c r="F6" s="6"/>
      <c r="G6" s="6"/>
      <c r="H6" s="6"/>
    </row>
    <row r="7" spans="3:8" ht="14.25" customHeight="1" hidden="1">
      <c r="C7" s="304"/>
      <c r="D7" s="305"/>
      <c r="E7" s="6"/>
      <c r="F7" s="6"/>
      <c r="G7" s="6"/>
      <c r="H7" s="6"/>
    </row>
    <row r="8" spans="3:8" ht="14.25" customHeight="1" hidden="1">
      <c r="C8" s="304"/>
      <c r="D8" s="305"/>
      <c r="E8" s="6"/>
      <c r="F8" s="6"/>
      <c r="G8" s="6"/>
      <c r="H8" s="6"/>
    </row>
    <row r="9" spans="2:4" ht="18.75">
      <c r="B9" s="306" t="s">
        <v>528</v>
      </c>
      <c r="C9" s="307"/>
      <c r="D9" s="307"/>
    </row>
    <row r="10" spans="2:4" ht="18.75">
      <c r="B10" s="308" t="s">
        <v>799</v>
      </c>
      <c r="C10" s="309"/>
      <c r="D10" s="309"/>
    </row>
    <row r="11" spans="2:4" ht="66.75" customHeight="1">
      <c r="B11" s="53" t="s">
        <v>529</v>
      </c>
      <c r="C11" s="53" t="s">
        <v>530</v>
      </c>
      <c r="D11" s="54" t="s">
        <v>800</v>
      </c>
    </row>
    <row r="12" spans="2:4" ht="31.5">
      <c r="B12" s="4" t="s">
        <v>531</v>
      </c>
      <c r="C12" s="55" t="s">
        <v>532</v>
      </c>
      <c r="D12" s="228">
        <f>SUM(D13)</f>
        <v>29050760.569999933</v>
      </c>
    </row>
    <row r="13" spans="2:4" ht="31.5">
      <c r="B13" s="4" t="s">
        <v>533</v>
      </c>
      <c r="C13" s="55" t="s">
        <v>534</v>
      </c>
      <c r="D13" s="228">
        <f>SUM(D14+D18)</f>
        <v>29050760.569999933</v>
      </c>
    </row>
    <row r="14" spans="2:4" ht="15.75">
      <c r="B14" s="9" t="s">
        <v>535</v>
      </c>
      <c r="C14" s="56" t="s">
        <v>536</v>
      </c>
      <c r="D14" s="229">
        <f>SUM(D15)</f>
        <v>-633915076.45</v>
      </c>
    </row>
    <row r="15" spans="2:4" ht="15.75">
      <c r="B15" s="9" t="s">
        <v>537</v>
      </c>
      <c r="C15" s="56" t="s">
        <v>538</v>
      </c>
      <c r="D15" s="229">
        <f>SUM(D16)</f>
        <v>-633915076.45</v>
      </c>
    </row>
    <row r="16" spans="2:4" ht="15.75">
      <c r="B16" s="9" t="s">
        <v>539</v>
      </c>
      <c r="C16" s="56" t="s">
        <v>540</v>
      </c>
      <c r="D16" s="229">
        <f>SUM(D17)</f>
        <v>-633915076.45</v>
      </c>
    </row>
    <row r="17" spans="2:4" ht="31.5">
      <c r="B17" s="9" t="s">
        <v>541</v>
      </c>
      <c r="C17" s="56" t="s">
        <v>542</v>
      </c>
      <c r="D17" s="230">
        <f>SUM(-(прил5!C139+D24))</f>
        <v>-633915076.45</v>
      </c>
    </row>
    <row r="18" spans="2:4" ht="15.75">
      <c r="B18" s="9" t="s">
        <v>543</v>
      </c>
      <c r="C18" s="56" t="s">
        <v>544</v>
      </c>
      <c r="D18" s="231">
        <f>SUM(D19)</f>
        <v>662965837.02</v>
      </c>
    </row>
    <row r="19" spans="2:4" ht="15.75">
      <c r="B19" s="9" t="s">
        <v>545</v>
      </c>
      <c r="C19" s="56" t="s">
        <v>546</v>
      </c>
      <c r="D19" s="231">
        <f>SUM(D20)</f>
        <v>662965837.02</v>
      </c>
    </row>
    <row r="20" spans="2:4" ht="31.5">
      <c r="B20" s="9" t="s">
        <v>547</v>
      </c>
      <c r="C20" s="56" t="s">
        <v>548</v>
      </c>
      <c r="D20" s="231">
        <f>SUM(D21)</f>
        <v>662965837.02</v>
      </c>
    </row>
    <row r="21" spans="2:4" ht="31.5">
      <c r="B21" s="9" t="s">
        <v>549</v>
      </c>
      <c r="C21" s="56" t="s">
        <v>550</v>
      </c>
      <c r="D21" s="231">
        <f>SUM(прил7!F15-D31)</f>
        <v>662965837.02</v>
      </c>
    </row>
    <row r="22" spans="2:4" ht="31.5">
      <c r="B22" s="4" t="s">
        <v>551</v>
      </c>
      <c r="C22" s="55" t="s">
        <v>552</v>
      </c>
      <c r="D22" s="228">
        <f>SUM(D23)</f>
        <v>0</v>
      </c>
    </row>
    <row r="23" spans="2:4" ht="31.5">
      <c r="B23" s="4" t="s">
        <v>553</v>
      </c>
      <c r="C23" s="55" t="s">
        <v>554</v>
      </c>
      <c r="D23" s="228">
        <f>SUM(D24,D31)</f>
        <v>0</v>
      </c>
    </row>
    <row r="24" spans="2:4" ht="31.5">
      <c r="B24" s="9" t="s">
        <v>555</v>
      </c>
      <c r="C24" s="56" t="s">
        <v>556</v>
      </c>
      <c r="D24" s="229">
        <f>SUM(D25)</f>
        <v>1000000</v>
      </c>
    </row>
    <row r="25" spans="2:4" ht="47.25">
      <c r="B25" s="9" t="s">
        <v>557</v>
      </c>
      <c r="C25" s="56" t="s">
        <v>558</v>
      </c>
      <c r="D25" s="229">
        <f>SUM(D26)</f>
        <v>1000000</v>
      </c>
    </row>
    <row r="26" spans="2:4" ht="63">
      <c r="B26" s="9" t="s">
        <v>559</v>
      </c>
      <c r="C26" s="56" t="s">
        <v>560</v>
      </c>
      <c r="D26" s="229">
        <f>SUM(D27+D29)</f>
        <v>1000000</v>
      </c>
    </row>
    <row r="27" spans="2:4" ht="31.5">
      <c r="B27" s="9" t="s">
        <v>561</v>
      </c>
      <c r="C27" s="56" t="s">
        <v>562</v>
      </c>
      <c r="D27" s="229">
        <f>SUM(D28)</f>
        <v>500000</v>
      </c>
    </row>
    <row r="28" spans="2:4" ht="78.75">
      <c r="B28" s="9" t="s">
        <v>563</v>
      </c>
      <c r="C28" s="56" t="s">
        <v>564</v>
      </c>
      <c r="D28" s="229">
        <v>500000</v>
      </c>
    </row>
    <row r="29" spans="2:4" ht="31.5">
      <c r="B29" s="9" t="s">
        <v>565</v>
      </c>
      <c r="C29" s="56" t="s">
        <v>566</v>
      </c>
      <c r="D29" s="229">
        <f>SUM(D30)</f>
        <v>500000</v>
      </c>
    </row>
    <row r="30" spans="2:4" ht="63">
      <c r="B30" s="9" t="s">
        <v>567</v>
      </c>
      <c r="C30" s="56" t="s">
        <v>568</v>
      </c>
      <c r="D30" s="229">
        <v>500000</v>
      </c>
    </row>
    <row r="31" spans="2:4" ht="36.75" customHeight="1">
      <c r="B31" s="9" t="s">
        <v>569</v>
      </c>
      <c r="C31" s="56" t="s">
        <v>570</v>
      </c>
      <c r="D31" s="229">
        <f>SUM(D32)</f>
        <v>-1000000</v>
      </c>
    </row>
    <row r="32" spans="2:4" ht="47.25">
      <c r="B32" s="9" t="s">
        <v>571</v>
      </c>
      <c r="C32" s="56" t="s">
        <v>572</v>
      </c>
      <c r="D32" s="229">
        <f>SUM(D33)</f>
        <v>-1000000</v>
      </c>
    </row>
    <row r="33" spans="2:4" ht="63">
      <c r="B33" s="9" t="s">
        <v>573</v>
      </c>
      <c r="C33" s="56" t="s">
        <v>574</v>
      </c>
      <c r="D33" s="229">
        <f>SUM(D35+D36)</f>
        <v>-1000000</v>
      </c>
    </row>
    <row r="34" spans="2:4" ht="31.5">
      <c r="B34" s="9" t="s">
        <v>575</v>
      </c>
      <c r="C34" s="56" t="s">
        <v>562</v>
      </c>
      <c r="D34" s="229">
        <f>SUM(D35)</f>
        <v>-500000</v>
      </c>
    </row>
    <row r="35" spans="2:4" ht="78.75">
      <c r="B35" s="9" t="s">
        <v>576</v>
      </c>
      <c r="C35" s="56" t="s">
        <v>564</v>
      </c>
      <c r="D35" s="229">
        <v>-500000</v>
      </c>
    </row>
    <row r="36" spans="2:4" ht="31.5">
      <c r="B36" s="9" t="s">
        <v>577</v>
      </c>
      <c r="C36" s="56" t="s">
        <v>566</v>
      </c>
      <c r="D36" s="229">
        <f>SUM(D37)</f>
        <v>-500000</v>
      </c>
    </row>
    <row r="37" spans="2:4" ht="63">
      <c r="B37" s="57" t="s">
        <v>578</v>
      </c>
      <c r="C37" s="56" t="s">
        <v>579</v>
      </c>
      <c r="D37" s="229">
        <v>-500000</v>
      </c>
    </row>
    <row r="38" spans="2:4" ht="31.5">
      <c r="B38" s="58"/>
      <c r="C38" s="55" t="s">
        <v>580</v>
      </c>
      <c r="D38" s="232">
        <f>SUM(D12)</f>
        <v>29050760.569999933</v>
      </c>
    </row>
  </sheetData>
  <sheetProtection/>
  <mergeCells count="3">
    <mergeCell ref="C1:D8"/>
    <mergeCell ref="B9:D9"/>
    <mergeCell ref="B10:D1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300"/>
  <sheetViews>
    <sheetView view="pageBreakPreview" zoomScaleNormal="118" zoomScaleSheetLayoutView="100" zoomScalePageLayoutView="0" workbookViewId="0" topLeftCell="A1">
      <selection activeCell="D183" sqref="D183"/>
    </sheetView>
  </sheetViews>
  <sheetFormatPr defaultColWidth="9.140625" defaultRowHeight="15"/>
  <cols>
    <col min="1" max="1" width="63.00390625" style="0" customWidth="1"/>
    <col min="2" max="2" width="15.421875" style="0" customWidth="1"/>
    <col min="3" max="3" width="6.28125" style="0" customWidth="1"/>
    <col min="4" max="4" width="15.421875" style="0" customWidth="1"/>
    <col min="5" max="5" width="15.28125" style="0" customWidth="1"/>
  </cols>
  <sheetData>
    <row r="1" spans="1:5" ht="15" customHeight="1">
      <c r="A1" s="304"/>
      <c r="B1" s="304" t="s">
        <v>1042</v>
      </c>
      <c r="C1" s="304"/>
      <c r="D1" s="304"/>
      <c r="E1" s="307"/>
    </row>
    <row r="2" spans="1:5" ht="15">
      <c r="A2" s="304"/>
      <c r="B2" s="304"/>
      <c r="C2" s="304"/>
      <c r="D2" s="304"/>
      <c r="E2" s="307"/>
    </row>
    <row r="3" spans="1:5" ht="15" customHeight="1">
      <c r="A3" s="304"/>
      <c r="B3" s="304"/>
      <c r="C3" s="304"/>
      <c r="D3" s="304"/>
      <c r="E3" s="307"/>
    </row>
    <row r="4" spans="1:5" ht="15">
      <c r="A4" s="304"/>
      <c r="B4" s="304"/>
      <c r="C4" s="304"/>
      <c r="D4" s="304"/>
      <c r="E4" s="307"/>
    </row>
    <row r="5" spans="1:5" ht="23.25" customHeight="1">
      <c r="A5" s="304"/>
      <c r="B5" s="304"/>
      <c r="C5" s="304"/>
      <c r="D5" s="304"/>
      <c r="E5" s="307"/>
    </row>
    <row r="6" spans="1:4" ht="6" customHeight="1" hidden="1">
      <c r="A6" s="304"/>
      <c r="B6" s="10"/>
      <c r="C6" s="10"/>
      <c r="D6" s="10"/>
    </row>
    <row r="7" spans="1:5" ht="27.75" customHeight="1">
      <c r="A7" s="327" t="s">
        <v>808</v>
      </c>
      <c r="B7" s="327"/>
      <c r="C7" s="327"/>
      <c r="D7" s="327"/>
      <c r="E7" s="307"/>
    </row>
    <row r="8" spans="1:5" ht="3.75" customHeight="1" hidden="1">
      <c r="A8" s="327"/>
      <c r="B8" s="327"/>
      <c r="C8" s="327"/>
      <c r="D8" s="327"/>
      <c r="E8" s="307"/>
    </row>
    <row r="9" spans="1:5" ht="26.25" customHeight="1">
      <c r="A9" s="327"/>
      <c r="B9" s="327"/>
      <c r="C9" s="327"/>
      <c r="D9" s="327"/>
      <c r="E9" s="307"/>
    </row>
    <row r="10" spans="1:5" ht="21.75" customHeight="1">
      <c r="A10" s="327"/>
      <c r="B10" s="327"/>
      <c r="C10" s="327"/>
      <c r="D10" s="327"/>
      <c r="E10" s="307"/>
    </row>
    <row r="11" spans="1:5" ht="0.75" customHeight="1">
      <c r="A11" s="327"/>
      <c r="B11" s="327"/>
      <c r="C11" s="327"/>
      <c r="D11" s="327"/>
      <c r="E11" s="307"/>
    </row>
    <row r="12" spans="2:3" ht="3.75" customHeight="1">
      <c r="B12" s="5"/>
      <c r="C12" s="5"/>
    </row>
    <row r="13" spans="1:5" ht="34.5" customHeight="1">
      <c r="A13" s="28" t="s">
        <v>133</v>
      </c>
      <c r="B13" s="28" t="s">
        <v>136</v>
      </c>
      <c r="C13" s="97" t="s">
        <v>64</v>
      </c>
      <c r="D13" s="29" t="s">
        <v>685</v>
      </c>
      <c r="E13" s="29" t="s">
        <v>859</v>
      </c>
    </row>
    <row r="14" spans="1:5" ht="15">
      <c r="A14" s="214" t="s">
        <v>63</v>
      </c>
      <c r="B14" s="15"/>
      <c r="C14" s="15"/>
      <c r="D14" s="194">
        <f>SUM(D16+D58+D65+D70+D84+D95+D102+D115+D120+D137+D142+D155+D159+D165+D169+D174+D181+D268+D272+D15)</f>
        <v>472745640</v>
      </c>
      <c r="E14" s="194">
        <f>SUM(E16+E58+E65+E70+E84+E95+E102+E115+E120+E137+E142+E155+E159+E165+E169+E174+E181+E268+E272+E15)</f>
        <v>446202005</v>
      </c>
    </row>
    <row r="15" spans="1:5" ht="15">
      <c r="A15" s="214" t="s">
        <v>841</v>
      </c>
      <c r="B15" s="15"/>
      <c r="C15" s="15"/>
      <c r="D15" s="194">
        <v>4713436</v>
      </c>
      <c r="E15" s="194">
        <v>9611228</v>
      </c>
    </row>
    <row r="16" spans="1:5" ht="42.75">
      <c r="A16" s="204" t="s">
        <v>202</v>
      </c>
      <c r="B16" s="21" t="s">
        <v>237</v>
      </c>
      <c r="C16" s="22"/>
      <c r="D16" s="195">
        <f>SUM(D17+D27+D46)</f>
        <v>28430975</v>
      </c>
      <c r="E16" s="195">
        <f>SUM(E17+E27+E46)</f>
        <v>0</v>
      </c>
    </row>
    <row r="17" spans="1:5" ht="60">
      <c r="A17" s="206" t="s">
        <v>238</v>
      </c>
      <c r="B17" s="21" t="s">
        <v>239</v>
      </c>
      <c r="C17" s="19"/>
      <c r="D17" s="196">
        <f>SUM(D18+D21+D25)</f>
        <v>1926100</v>
      </c>
      <c r="E17" s="196">
        <f>SUM(E18+E21+E25)</f>
        <v>0</v>
      </c>
    </row>
    <row r="18" spans="1:5" ht="30">
      <c r="A18" s="206" t="s">
        <v>240</v>
      </c>
      <c r="B18" s="20" t="s">
        <v>241</v>
      </c>
      <c r="C18" s="19"/>
      <c r="D18" s="196">
        <f>SUM(D19)</f>
        <v>1753200</v>
      </c>
      <c r="E18" s="196">
        <f>SUM(E19)</f>
        <v>0</v>
      </c>
    </row>
    <row r="19" spans="1:5" ht="39" customHeight="1">
      <c r="A19" s="205" t="s">
        <v>220</v>
      </c>
      <c r="B19" s="20" t="s">
        <v>242</v>
      </c>
      <c r="C19" s="19"/>
      <c r="D19" s="196">
        <f>SUM(D20)</f>
        <v>1753200</v>
      </c>
      <c r="E19" s="196">
        <f>SUM(E20)</f>
        <v>0</v>
      </c>
    </row>
    <row r="20" spans="1:5" ht="60">
      <c r="A20" s="205" t="s">
        <v>212</v>
      </c>
      <c r="B20" s="20" t="s">
        <v>242</v>
      </c>
      <c r="C20" s="19" t="s">
        <v>144</v>
      </c>
      <c r="D20" s="196">
        <f>SUM(прил8!F34)</f>
        <v>1753200</v>
      </c>
      <c r="E20" s="196">
        <f>SUM(прил8!G34)</f>
        <v>0</v>
      </c>
    </row>
    <row r="21" spans="1:5" ht="45">
      <c r="A21" s="206" t="s">
        <v>269</v>
      </c>
      <c r="B21" s="20" t="s">
        <v>66</v>
      </c>
      <c r="C21" s="19"/>
      <c r="D21" s="196">
        <f>SUM(D22)</f>
        <v>122900</v>
      </c>
      <c r="E21" s="196">
        <f>SUM(E22)</f>
        <v>0</v>
      </c>
    </row>
    <row r="22" spans="1:5" ht="45">
      <c r="A22" s="205" t="s">
        <v>216</v>
      </c>
      <c r="B22" s="20" t="s">
        <v>65</v>
      </c>
      <c r="C22" s="19"/>
      <c r="D22" s="196">
        <f>SUM(D23)</f>
        <v>122900</v>
      </c>
      <c r="E22" s="196">
        <f>SUM(E23)</f>
        <v>0</v>
      </c>
    </row>
    <row r="23" spans="1:5" ht="30">
      <c r="A23" s="205" t="s">
        <v>228</v>
      </c>
      <c r="B23" s="20" t="s">
        <v>65</v>
      </c>
      <c r="C23" s="19" t="s">
        <v>222</v>
      </c>
      <c r="D23" s="196">
        <f>SUM(прил8!F86)</f>
        <v>122900</v>
      </c>
      <c r="E23" s="196">
        <f>SUM(прил8!G86)</f>
        <v>0</v>
      </c>
    </row>
    <row r="24" spans="1:5" ht="45">
      <c r="A24" s="205" t="s">
        <v>34</v>
      </c>
      <c r="B24" s="20" t="s">
        <v>35</v>
      </c>
      <c r="C24" s="19"/>
      <c r="D24" s="196">
        <f>SUM(D25)</f>
        <v>50000</v>
      </c>
      <c r="E24" s="196">
        <f>SUM(E25)</f>
        <v>0</v>
      </c>
    </row>
    <row r="25" spans="1:5" ht="30">
      <c r="A25" s="205" t="s">
        <v>124</v>
      </c>
      <c r="B25" s="20" t="s">
        <v>49</v>
      </c>
      <c r="C25" s="19"/>
      <c r="D25" s="196">
        <f>SUM(D26)</f>
        <v>50000</v>
      </c>
      <c r="E25" s="196">
        <f>SUM(E26)</f>
        <v>0</v>
      </c>
    </row>
    <row r="26" spans="1:5" ht="30">
      <c r="A26" s="205" t="s">
        <v>105</v>
      </c>
      <c r="B26" s="20" t="s">
        <v>49</v>
      </c>
      <c r="C26" s="19" t="s">
        <v>147</v>
      </c>
      <c r="D26" s="196">
        <f>SUM(прил8!F89)</f>
        <v>50000</v>
      </c>
      <c r="E26" s="196">
        <f>SUM(прил8!G89)</f>
        <v>0</v>
      </c>
    </row>
    <row r="27" spans="1:5" ht="48.75" customHeight="1">
      <c r="A27" s="205" t="s">
        <v>789</v>
      </c>
      <c r="B27" s="21" t="s">
        <v>367</v>
      </c>
      <c r="C27" s="19"/>
      <c r="D27" s="196">
        <f>SUM(D28+D31+D35+D42)</f>
        <v>9183733</v>
      </c>
      <c r="E27" s="196">
        <f>SUM(E28+E31+E35+E42)</f>
        <v>0</v>
      </c>
    </row>
    <row r="28" spans="1:5" ht="48.75" customHeight="1">
      <c r="A28" s="205" t="s">
        <v>53</v>
      </c>
      <c r="B28" s="21" t="s">
        <v>368</v>
      </c>
      <c r="C28" s="19"/>
      <c r="D28" s="196">
        <f>SUM(D29)</f>
        <v>220000</v>
      </c>
      <c r="E28" s="196">
        <f>SUM(E29)</f>
        <v>0</v>
      </c>
    </row>
    <row r="29" spans="1:5" ht="30">
      <c r="A29" s="205" t="s">
        <v>196</v>
      </c>
      <c r="B29" s="20" t="s">
        <v>369</v>
      </c>
      <c r="C29" s="19"/>
      <c r="D29" s="196">
        <f>SUM(D30)</f>
        <v>220000</v>
      </c>
      <c r="E29" s="196">
        <f>SUM(E30)</f>
        <v>0</v>
      </c>
    </row>
    <row r="30" spans="1:5" ht="15">
      <c r="A30" s="205" t="s">
        <v>170</v>
      </c>
      <c r="B30" s="20" t="s">
        <v>370</v>
      </c>
      <c r="C30" s="19" t="s">
        <v>169</v>
      </c>
      <c r="D30" s="196">
        <f>SUM(прил8!F351)</f>
        <v>220000</v>
      </c>
      <c r="E30" s="196">
        <f>SUM(прил8!G351)</f>
        <v>0</v>
      </c>
    </row>
    <row r="31" spans="1:5" ht="30">
      <c r="A31" s="205" t="s">
        <v>55</v>
      </c>
      <c r="B31" s="20" t="s">
        <v>376</v>
      </c>
      <c r="C31" s="19"/>
      <c r="D31" s="196">
        <f>SUM(D32)</f>
        <v>242489</v>
      </c>
      <c r="E31" s="196">
        <f>SUM(E32)</f>
        <v>0</v>
      </c>
    </row>
    <row r="32" spans="1:5" ht="30">
      <c r="A32" s="205" t="s">
        <v>388</v>
      </c>
      <c r="B32" s="20" t="s">
        <v>380</v>
      </c>
      <c r="C32" s="19"/>
      <c r="D32" s="196">
        <f>SUM(D33:D34)</f>
        <v>242489</v>
      </c>
      <c r="E32" s="196">
        <f>SUM(E33:E34)</f>
        <v>0</v>
      </c>
    </row>
    <row r="33" spans="1:5" ht="30">
      <c r="A33" s="205" t="s">
        <v>105</v>
      </c>
      <c r="B33" s="20" t="s">
        <v>380</v>
      </c>
      <c r="C33" s="19" t="s">
        <v>147</v>
      </c>
      <c r="D33" s="196">
        <f>SUM(прил8!F361)</f>
        <v>4000</v>
      </c>
      <c r="E33" s="196">
        <f>SUM(прил8!G361)</f>
        <v>0</v>
      </c>
    </row>
    <row r="34" spans="1:5" ht="15">
      <c r="A34" s="205" t="s">
        <v>170</v>
      </c>
      <c r="B34" s="20" t="s">
        <v>380</v>
      </c>
      <c r="C34" s="19" t="s">
        <v>169</v>
      </c>
      <c r="D34" s="196">
        <f>SUM(прил8!F362)</f>
        <v>238489</v>
      </c>
      <c r="E34" s="196">
        <f>SUM(прил8!G362)</f>
        <v>0</v>
      </c>
    </row>
    <row r="35" spans="1:5" ht="33" customHeight="1">
      <c r="A35" s="205" t="s">
        <v>583</v>
      </c>
      <c r="B35" s="20" t="s">
        <v>381</v>
      </c>
      <c r="C35" s="19"/>
      <c r="D35" s="196">
        <f>SUM(D36+D39)</f>
        <v>8167314</v>
      </c>
      <c r="E35" s="196">
        <f>SUM(E36+E39)</f>
        <v>0</v>
      </c>
    </row>
    <row r="36" spans="1:5" ht="15">
      <c r="A36" s="205" t="s">
        <v>198</v>
      </c>
      <c r="B36" s="20" t="s">
        <v>382</v>
      </c>
      <c r="C36" s="19"/>
      <c r="D36" s="196">
        <f>SUM(D37:D38)</f>
        <v>6543314</v>
      </c>
      <c r="E36" s="196">
        <f>SUM(E37:E38)</f>
        <v>0</v>
      </c>
    </row>
    <row r="37" spans="1:5" ht="30">
      <c r="A37" s="205" t="s">
        <v>105</v>
      </c>
      <c r="B37" s="20" t="s">
        <v>382</v>
      </c>
      <c r="C37" s="19" t="s">
        <v>147</v>
      </c>
      <c r="D37" s="196">
        <f>SUM(прил8!F365)</f>
        <v>100000</v>
      </c>
      <c r="E37" s="196">
        <f>SUM(прил8!G365)</f>
        <v>0</v>
      </c>
    </row>
    <row r="38" spans="1:5" ht="15">
      <c r="A38" s="205" t="s">
        <v>170</v>
      </c>
      <c r="B38" s="20" t="s">
        <v>383</v>
      </c>
      <c r="C38" s="19" t="s">
        <v>169</v>
      </c>
      <c r="D38" s="196">
        <f>SUM(прил8!F366)</f>
        <v>6443314</v>
      </c>
      <c r="E38" s="196">
        <f>SUM(прил8!G366)</f>
        <v>0</v>
      </c>
    </row>
    <row r="39" spans="1:5" ht="15">
      <c r="A39" s="205" t="s">
        <v>199</v>
      </c>
      <c r="B39" s="20" t="s">
        <v>384</v>
      </c>
      <c r="C39" s="19"/>
      <c r="D39" s="196">
        <f>SUM(D40:D41)</f>
        <v>1624000</v>
      </c>
      <c r="E39" s="196">
        <f>SUM(E40:E41)</f>
        <v>0</v>
      </c>
    </row>
    <row r="40" spans="1:5" ht="30">
      <c r="A40" s="205" t="s">
        <v>105</v>
      </c>
      <c r="B40" s="20" t="s">
        <v>385</v>
      </c>
      <c r="C40" s="19" t="s">
        <v>147</v>
      </c>
      <c r="D40" s="196">
        <f>SUM(прил8!F368)</f>
        <v>24000</v>
      </c>
      <c r="E40" s="196">
        <f>SUM(прил8!G368)</f>
        <v>0</v>
      </c>
    </row>
    <row r="41" spans="1:5" ht="15">
      <c r="A41" s="205" t="s">
        <v>170</v>
      </c>
      <c r="B41" s="20" t="s">
        <v>385</v>
      </c>
      <c r="C41" s="19" t="s">
        <v>169</v>
      </c>
      <c r="D41" s="196">
        <f>SUM(прил8!F369)</f>
        <v>1600000</v>
      </c>
      <c r="E41" s="196">
        <f>SUM(прил8!G369)</f>
        <v>0</v>
      </c>
    </row>
    <row r="42" spans="1:5" ht="45">
      <c r="A42" s="205" t="s">
        <v>68</v>
      </c>
      <c r="B42" s="20" t="s">
        <v>386</v>
      </c>
      <c r="C42" s="19"/>
      <c r="D42" s="196">
        <f>SUM(D43)</f>
        <v>553930</v>
      </c>
      <c r="E42" s="196">
        <f>SUM(E43)</f>
        <v>0</v>
      </c>
    </row>
    <row r="43" spans="1:5" ht="30">
      <c r="A43" s="205" t="s">
        <v>197</v>
      </c>
      <c r="B43" s="20" t="s">
        <v>387</v>
      </c>
      <c r="C43" s="19"/>
      <c r="D43" s="196">
        <f>SUM(D44:D45)</f>
        <v>553930</v>
      </c>
      <c r="E43" s="196">
        <f>SUM(E44:E45)</f>
        <v>0</v>
      </c>
    </row>
    <row r="44" spans="1:5" ht="30">
      <c r="A44" s="205" t="s">
        <v>105</v>
      </c>
      <c r="B44" s="20" t="s">
        <v>387</v>
      </c>
      <c r="C44" s="19" t="s">
        <v>147</v>
      </c>
      <c r="D44" s="196">
        <f>SUM(прил8!F372)</f>
        <v>9000</v>
      </c>
      <c r="E44" s="196">
        <f>SUM(прил8!G372)</f>
        <v>0</v>
      </c>
    </row>
    <row r="45" spans="1:5" ht="15">
      <c r="A45" s="205" t="s">
        <v>170</v>
      </c>
      <c r="B45" s="20" t="s">
        <v>389</v>
      </c>
      <c r="C45" s="19" t="s">
        <v>169</v>
      </c>
      <c r="D45" s="196">
        <f>SUM(прил8!F373)</f>
        <v>544930</v>
      </c>
      <c r="E45" s="196">
        <f>SUM(прил8!G373)</f>
        <v>0</v>
      </c>
    </row>
    <row r="46" spans="1:5" ht="60">
      <c r="A46" s="205" t="s">
        <v>69</v>
      </c>
      <c r="B46" s="20" t="s">
        <v>243</v>
      </c>
      <c r="C46" s="19"/>
      <c r="D46" s="196">
        <f>SUM(D47+D50+D55)</f>
        <v>17321142</v>
      </c>
      <c r="E46" s="196">
        <f>SUM(E47+E50+E55)</f>
        <v>0</v>
      </c>
    </row>
    <row r="47" spans="1:5" ht="30">
      <c r="A47" s="205" t="s">
        <v>85</v>
      </c>
      <c r="B47" s="20" t="s">
        <v>378</v>
      </c>
      <c r="C47" s="19"/>
      <c r="D47" s="196">
        <f>SUM(D48)</f>
        <v>2283818</v>
      </c>
      <c r="E47" s="196">
        <f>SUM(E48)</f>
        <v>0</v>
      </c>
    </row>
    <row r="48" spans="1:5" ht="15">
      <c r="A48" s="205" t="s">
        <v>377</v>
      </c>
      <c r="B48" s="20" t="s">
        <v>379</v>
      </c>
      <c r="C48" s="19"/>
      <c r="D48" s="196">
        <f>SUM(D49)</f>
        <v>2283818</v>
      </c>
      <c r="E48" s="196">
        <f>SUM(E49)</f>
        <v>0</v>
      </c>
    </row>
    <row r="49" spans="1:5" ht="15">
      <c r="A49" s="205" t="s">
        <v>170</v>
      </c>
      <c r="B49" s="20" t="s">
        <v>379</v>
      </c>
      <c r="C49" s="19" t="s">
        <v>169</v>
      </c>
      <c r="D49" s="196">
        <f>SUM(прил8!F405)</f>
        <v>2283818</v>
      </c>
      <c r="E49" s="196">
        <f>SUM(прил8!G405)</f>
        <v>0</v>
      </c>
    </row>
    <row r="50" spans="1:5" ht="30">
      <c r="A50" s="205" t="s">
        <v>244</v>
      </c>
      <c r="B50" s="20" t="s">
        <v>245</v>
      </c>
      <c r="C50" s="19"/>
      <c r="D50" s="196">
        <f>SUM(D51+D53)</f>
        <v>1168800</v>
      </c>
      <c r="E50" s="196">
        <f>SUM(E51+E53)</f>
        <v>0</v>
      </c>
    </row>
    <row r="51" spans="1:5" ht="45">
      <c r="A51" s="205" t="s">
        <v>213</v>
      </c>
      <c r="B51" s="20" t="s">
        <v>246</v>
      </c>
      <c r="C51" s="19"/>
      <c r="D51" s="196">
        <f>SUM(D52)</f>
        <v>876600</v>
      </c>
      <c r="E51" s="196">
        <f>SUM(E52)</f>
        <v>0</v>
      </c>
    </row>
    <row r="52" spans="1:5" ht="60">
      <c r="A52" s="205" t="s">
        <v>212</v>
      </c>
      <c r="B52" s="20" t="s">
        <v>247</v>
      </c>
      <c r="C52" s="19" t="s">
        <v>144</v>
      </c>
      <c r="D52" s="196">
        <f>SUM(прил8!F38)</f>
        <v>876600</v>
      </c>
      <c r="E52" s="196">
        <f>SUM(прил8!G38)</f>
        <v>0</v>
      </c>
    </row>
    <row r="53" spans="1:5" ht="45">
      <c r="A53" s="205" t="s">
        <v>189</v>
      </c>
      <c r="B53" s="20" t="s">
        <v>248</v>
      </c>
      <c r="C53" s="19"/>
      <c r="D53" s="196">
        <f>SUM(D54)</f>
        <v>292200</v>
      </c>
      <c r="E53" s="196">
        <f>SUM(E54)</f>
        <v>0</v>
      </c>
    </row>
    <row r="54" spans="1:5" ht="60">
      <c r="A54" s="205" t="s">
        <v>212</v>
      </c>
      <c r="B54" s="20" t="s">
        <v>248</v>
      </c>
      <c r="C54" s="19" t="s">
        <v>144</v>
      </c>
      <c r="D54" s="196">
        <f>SUM(прил8!F40)</f>
        <v>292200</v>
      </c>
      <c r="E54" s="196">
        <f>SUM(прил8!G40)</f>
        <v>0</v>
      </c>
    </row>
    <row r="55" spans="1:5" ht="45">
      <c r="A55" s="205" t="s">
        <v>398</v>
      </c>
      <c r="B55" s="20" t="s">
        <v>399</v>
      </c>
      <c r="C55" s="19"/>
      <c r="D55" s="196">
        <f>SUM(D56)</f>
        <v>13868524</v>
      </c>
      <c r="E55" s="196">
        <f>SUM(E56)</f>
        <v>0</v>
      </c>
    </row>
    <row r="56" spans="1:5" ht="30" customHeight="1">
      <c r="A56" s="205" t="s">
        <v>748</v>
      </c>
      <c r="B56" s="20" t="s">
        <v>400</v>
      </c>
      <c r="C56" s="19"/>
      <c r="D56" s="196">
        <f>SUM(D57)</f>
        <v>13868524</v>
      </c>
      <c r="E56" s="196">
        <f>SUM(E57)</f>
        <v>0</v>
      </c>
    </row>
    <row r="57" spans="1:5" ht="15">
      <c r="A57" s="205" t="s">
        <v>170</v>
      </c>
      <c r="B57" s="20" t="s">
        <v>401</v>
      </c>
      <c r="C57" s="19" t="s">
        <v>169</v>
      </c>
      <c r="D57" s="196">
        <f>SUM(прил8!F408)</f>
        <v>13868524</v>
      </c>
      <c r="E57" s="196">
        <f>SUM(прил8!G408)</f>
        <v>0</v>
      </c>
    </row>
    <row r="58" spans="1:5" ht="42.75">
      <c r="A58" s="207" t="s">
        <v>300</v>
      </c>
      <c r="B58" s="21" t="s">
        <v>301</v>
      </c>
      <c r="C58" s="22"/>
      <c r="D58" s="195">
        <f>SUM(D59)</f>
        <v>300000</v>
      </c>
      <c r="E58" s="195">
        <f>SUM(E59)</f>
        <v>0</v>
      </c>
    </row>
    <row r="59" spans="1:5" ht="60">
      <c r="A59" s="205" t="s">
        <v>302</v>
      </c>
      <c r="B59" s="20" t="s">
        <v>303</v>
      </c>
      <c r="C59" s="19"/>
      <c r="D59" s="196">
        <f>SUM(D60)</f>
        <v>300000</v>
      </c>
      <c r="E59" s="196">
        <f>SUM(E60)</f>
        <v>0</v>
      </c>
    </row>
    <row r="60" spans="1:5" ht="30">
      <c r="A60" s="205" t="s">
        <v>304</v>
      </c>
      <c r="B60" s="20" t="s">
        <v>305</v>
      </c>
      <c r="C60" s="19"/>
      <c r="D60" s="196">
        <f>SUM(D61+D63)</f>
        <v>300000</v>
      </c>
      <c r="E60" s="196">
        <f>SUM(E61+E63)</f>
        <v>0</v>
      </c>
    </row>
    <row r="61" spans="1:5" ht="15">
      <c r="A61" s="206" t="s">
        <v>306</v>
      </c>
      <c r="B61" s="20" t="s">
        <v>307</v>
      </c>
      <c r="C61" s="19"/>
      <c r="D61" s="196">
        <f>SUM(D62)</f>
        <v>100000</v>
      </c>
      <c r="E61" s="196">
        <f>SUM(E62)</f>
        <v>0</v>
      </c>
    </row>
    <row r="62" spans="1:5" ht="30">
      <c r="A62" s="205" t="s">
        <v>105</v>
      </c>
      <c r="B62" s="20" t="s">
        <v>308</v>
      </c>
      <c r="C62" s="19" t="s">
        <v>147</v>
      </c>
      <c r="D62" s="196">
        <f>SUM(прил8!F194)</f>
        <v>100000</v>
      </c>
      <c r="E62" s="196">
        <f>SUM(прил8!G194)</f>
        <v>0</v>
      </c>
    </row>
    <row r="63" spans="1:5" ht="15">
      <c r="A63" s="205" t="s">
        <v>309</v>
      </c>
      <c r="B63" s="20" t="s">
        <v>310</v>
      </c>
      <c r="C63" s="19"/>
      <c r="D63" s="196">
        <f>SUM(D64)</f>
        <v>200000</v>
      </c>
      <c r="E63" s="196">
        <f>SUM(E64)</f>
        <v>0</v>
      </c>
    </row>
    <row r="64" spans="1:5" ht="30">
      <c r="A64" s="205" t="s">
        <v>105</v>
      </c>
      <c r="B64" s="20" t="s">
        <v>310</v>
      </c>
      <c r="C64" s="19" t="s">
        <v>147</v>
      </c>
      <c r="D64" s="196">
        <f>SUM(прил8!F195)</f>
        <v>200000</v>
      </c>
      <c r="E64" s="196">
        <f>SUM(прил8!G195)</f>
        <v>0</v>
      </c>
    </row>
    <row r="65" spans="1:5" ht="42.75">
      <c r="A65" s="204" t="s">
        <v>75</v>
      </c>
      <c r="B65" s="21" t="s">
        <v>73</v>
      </c>
      <c r="C65" s="22"/>
      <c r="D65" s="195">
        <f>SUM(D66)</f>
        <v>150000</v>
      </c>
      <c r="E65" s="195">
        <f>SUM(E66)</f>
        <v>0</v>
      </c>
    </row>
    <row r="66" spans="1:5" ht="45">
      <c r="A66" s="205" t="s">
        <v>76</v>
      </c>
      <c r="B66" s="20" t="s">
        <v>74</v>
      </c>
      <c r="C66" s="19"/>
      <c r="D66" s="196">
        <f>SUM(D67)</f>
        <v>150000</v>
      </c>
      <c r="E66" s="196">
        <f>SUM(E67)</f>
        <v>0</v>
      </c>
    </row>
    <row r="67" spans="1:5" ht="30">
      <c r="A67" s="205" t="s">
        <v>78</v>
      </c>
      <c r="B67" s="20" t="s">
        <v>77</v>
      </c>
      <c r="C67" s="19"/>
      <c r="D67" s="196">
        <f>SUM(D69)</f>
        <v>150000</v>
      </c>
      <c r="E67" s="196">
        <f>SUM(E69)</f>
        <v>0</v>
      </c>
    </row>
    <row r="68" spans="1:5" ht="15">
      <c r="A68" s="209" t="s">
        <v>80</v>
      </c>
      <c r="B68" s="20" t="s">
        <v>79</v>
      </c>
      <c r="C68" s="19"/>
      <c r="D68" s="196">
        <f>SUM(D69)</f>
        <v>150000</v>
      </c>
      <c r="E68" s="196">
        <f>SUM(E69)</f>
        <v>0</v>
      </c>
    </row>
    <row r="69" spans="1:255" ht="30">
      <c r="A69" s="205" t="s">
        <v>105</v>
      </c>
      <c r="B69" s="20" t="s">
        <v>79</v>
      </c>
      <c r="C69" s="19" t="s">
        <v>147</v>
      </c>
      <c r="D69" s="196">
        <f>SUM(прил8!F266)</f>
        <v>150000</v>
      </c>
      <c r="E69" s="196">
        <f>SUM(прил8!G266)</f>
        <v>0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</row>
    <row r="70" spans="1:5" ht="48" customHeight="1">
      <c r="A70" s="204" t="s">
        <v>720</v>
      </c>
      <c r="B70" s="21" t="s">
        <v>23</v>
      </c>
      <c r="C70" s="22"/>
      <c r="D70" s="195">
        <f>SUM(D71+D78)</f>
        <v>5166800</v>
      </c>
      <c r="E70" s="195">
        <f>SUM(E71+E78)</f>
        <v>0</v>
      </c>
    </row>
    <row r="71" spans="1:5" ht="75">
      <c r="A71" s="205" t="s">
        <v>57</v>
      </c>
      <c r="B71" s="20" t="s">
        <v>58</v>
      </c>
      <c r="C71" s="19"/>
      <c r="D71" s="196">
        <f>SUM(D72+D75)</f>
        <v>1385000</v>
      </c>
      <c r="E71" s="196">
        <f>SUM(E72+E75)</f>
        <v>0</v>
      </c>
    </row>
    <row r="72" spans="1:5" ht="33" customHeight="1">
      <c r="A72" s="205" t="s">
        <v>740</v>
      </c>
      <c r="B72" s="20" t="s">
        <v>70</v>
      </c>
      <c r="C72" s="19"/>
      <c r="D72" s="196">
        <f>SUM(D73)</f>
        <v>735000</v>
      </c>
      <c r="E72" s="196">
        <f>SUM(E73)</f>
        <v>0</v>
      </c>
    </row>
    <row r="73" spans="1:5" ht="15">
      <c r="A73" s="205" t="s">
        <v>767</v>
      </c>
      <c r="B73" s="20" t="s">
        <v>739</v>
      </c>
      <c r="C73" s="19"/>
      <c r="D73" s="196">
        <f>SUM(D74)</f>
        <v>735000</v>
      </c>
      <c r="E73" s="196">
        <f>SUM(E74)</f>
        <v>0</v>
      </c>
    </row>
    <row r="74" spans="1:5" ht="15">
      <c r="A74" s="205" t="s">
        <v>170</v>
      </c>
      <c r="B74" s="20" t="s">
        <v>739</v>
      </c>
      <c r="C74" s="19" t="s">
        <v>169</v>
      </c>
      <c r="D74" s="196">
        <f>SUM(прил8!F378)</f>
        <v>735000</v>
      </c>
      <c r="E74" s="196">
        <f>SUM(прил8!G378)</f>
        <v>0</v>
      </c>
    </row>
    <row r="75" spans="1:5" ht="30">
      <c r="A75" s="205" t="s">
        <v>694</v>
      </c>
      <c r="B75" s="20" t="s">
        <v>692</v>
      </c>
      <c r="C75" s="19"/>
      <c r="D75" s="196">
        <f>SUM(D76)</f>
        <v>650000</v>
      </c>
      <c r="E75" s="196">
        <f>SUM(E76)</f>
        <v>0</v>
      </c>
    </row>
    <row r="76" spans="1:5" ht="60">
      <c r="A76" s="205" t="s">
        <v>695</v>
      </c>
      <c r="B76" s="20" t="s">
        <v>693</v>
      </c>
      <c r="C76" s="19"/>
      <c r="D76" s="196">
        <f>SUM(D77)</f>
        <v>650000</v>
      </c>
      <c r="E76" s="196">
        <f>SUM(E77)</f>
        <v>0</v>
      </c>
    </row>
    <row r="77" spans="1:5" ht="30">
      <c r="A77" s="205" t="s">
        <v>105</v>
      </c>
      <c r="B77" s="20" t="s">
        <v>693</v>
      </c>
      <c r="C77" s="19" t="s">
        <v>147</v>
      </c>
      <c r="D77" s="196">
        <f>SUM(прил8!F201)</f>
        <v>650000</v>
      </c>
      <c r="E77" s="196">
        <f>SUM(прил8!G201)</f>
        <v>0</v>
      </c>
    </row>
    <row r="78" spans="1:5" ht="75">
      <c r="A78" s="205" t="s">
        <v>24</v>
      </c>
      <c r="B78" s="20" t="s">
        <v>25</v>
      </c>
      <c r="C78" s="19"/>
      <c r="D78" s="196">
        <f>SUM(D80+D82)</f>
        <v>3781800</v>
      </c>
      <c r="E78" s="196">
        <f>SUM(E80+E82)</f>
        <v>0</v>
      </c>
    </row>
    <row r="79" spans="1:5" ht="30">
      <c r="A79" s="205" t="s">
        <v>27</v>
      </c>
      <c r="B79" s="20" t="s">
        <v>26</v>
      </c>
      <c r="C79" s="19"/>
      <c r="D79" s="196">
        <f>SUM(D80+D82)</f>
        <v>3781800</v>
      </c>
      <c r="E79" s="196">
        <f>SUM(E80+E82)</f>
        <v>0</v>
      </c>
    </row>
    <row r="80" spans="1:5" ht="45">
      <c r="A80" s="206" t="s">
        <v>96</v>
      </c>
      <c r="B80" s="20" t="s">
        <v>97</v>
      </c>
      <c r="C80" s="19"/>
      <c r="D80" s="196">
        <f>SUM(D81)</f>
        <v>2281800</v>
      </c>
      <c r="E80" s="196">
        <f>SUM(E81)</f>
        <v>0</v>
      </c>
    </row>
    <row r="81" spans="1:5" ht="30">
      <c r="A81" s="205" t="s">
        <v>105</v>
      </c>
      <c r="B81" s="20" t="s">
        <v>97</v>
      </c>
      <c r="C81" s="19" t="s">
        <v>147</v>
      </c>
      <c r="D81" s="196">
        <f>SUM(прил8!F227)</f>
        <v>2281800</v>
      </c>
      <c r="E81" s="196">
        <f>SUM(прил8!G227)</f>
        <v>0</v>
      </c>
    </row>
    <row r="82" spans="1:5" ht="30">
      <c r="A82" s="205" t="s">
        <v>644</v>
      </c>
      <c r="B82" s="20" t="s">
        <v>643</v>
      </c>
      <c r="C82" s="19"/>
      <c r="D82" s="196">
        <f>SUM(D83)</f>
        <v>1500000</v>
      </c>
      <c r="E82" s="196">
        <f>SUM(E83)</f>
        <v>0</v>
      </c>
    </row>
    <row r="83" spans="1:5" ht="30">
      <c r="A83" s="205" t="s">
        <v>105</v>
      </c>
      <c r="B83" s="20" t="s">
        <v>643</v>
      </c>
      <c r="C83" s="19" t="s">
        <v>147</v>
      </c>
      <c r="D83" s="196">
        <f>SUM(прил8!F229)</f>
        <v>1500000</v>
      </c>
      <c r="E83" s="196">
        <f>SUM(прил8!G229)</f>
        <v>0</v>
      </c>
    </row>
    <row r="84" spans="1:5" ht="28.5">
      <c r="A84" s="207" t="s">
        <v>271</v>
      </c>
      <c r="B84" s="21" t="s">
        <v>272</v>
      </c>
      <c r="C84" s="22"/>
      <c r="D84" s="195">
        <f>SUM(D85)</f>
        <v>1864450</v>
      </c>
      <c r="E84" s="195">
        <f>SUM(E85)</f>
        <v>0</v>
      </c>
    </row>
    <row r="85" spans="1:5" ht="50.25" customHeight="1">
      <c r="A85" s="206" t="s">
        <v>273</v>
      </c>
      <c r="B85" s="20" t="s">
        <v>274</v>
      </c>
      <c r="C85" s="19"/>
      <c r="D85" s="196">
        <f>SUM(D86+D89)</f>
        <v>1864450</v>
      </c>
      <c r="E85" s="196">
        <f>SUM(E86+E90)</f>
        <v>0</v>
      </c>
    </row>
    <row r="86" spans="1:5" ht="30">
      <c r="A86" s="206" t="s">
        <v>275</v>
      </c>
      <c r="B86" s="20" t="s">
        <v>276</v>
      </c>
      <c r="C86" s="19"/>
      <c r="D86" s="196">
        <f>SUM(D87)</f>
        <v>50000</v>
      </c>
      <c r="E86" s="196">
        <f>SUM(E87)</f>
        <v>0</v>
      </c>
    </row>
    <row r="87" spans="1:5" ht="15">
      <c r="A87" s="206" t="s">
        <v>277</v>
      </c>
      <c r="B87" s="20" t="s">
        <v>278</v>
      </c>
      <c r="C87" s="19"/>
      <c r="D87" s="196">
        <f>SUM(D88)</f>
        <v>50000</v>
      </c>
      <c r="E87" s="196">
        <f>SUM(E88)</f>
        <v>0</v>
      </c>
    </row>
    <row r="88" spans="1:5" ht="30">
      <c r="A88" s="205" t="s">
        <v>105</v>
      </c>
      <c r="B88" s="20" t="s">
        <v>278</v>
      </c>
      <c r="C88" s="19" t="s">
        <v>147</v>
      </c>
      <c r="D88" s="196">
        <f>SUM('[1]прил8'!F80)</f>
        <v>50000</v>
      </c>
      <c r="E88" s="196"/>
    </row>
    <row r="89" spans="1:5" ht="45">
      <c r="A89" s="88" t="s">
        <v>811</v>
      </c>
      <c r="B89" s="130" t="s">
        <v>812</v>
      </c>
      <c r="C89" s="126"/>
      <c r="D89" s="196">
        <f>SUM(D90+D92)</f>
        <v>1814450</v>
      </c>
      <c r="E89" s="196">
        <f>SUM(E90)</f>
        <v>0</v>
      </c>
    </row>
    <row r="90" spans="1:5" ht="15">
      <c r="A90" s="88" t="s">
        <v>277</v>
      </c>
      <c r="B90" s="130" t="s">
        <v>810</v>
      </c>
      <c r="C90" s="126"/>
      <c r="D90" s="196">
        <f>SUM(D91)</f>
        <v>605000</v>
      </c>
      <c r="E90" s="196">
        <f>SUM(E91)</f>
        <v>0</v>
      </c>
    </row>
    <row r="91" spans="1:5" ht="30">
      <c r="A91" s="88" t="s">
        <v>105</v>
      </c>
      <c r="B91" s="130" t="s">
        <v>810</v>
      </c>
      <c r="C91" s="126" t="s">
        <v>147</v>
      </c>
      <c r="D91" s="196">
        <f>SUM(прил8!F97)</f>
        <v>605000</v>
      </c>
      <c r="E91" s="196">
        <f>SUM(прил8!G97)</f>
        <v>0</v>
      </c>
    </row>
    <row r="92" spans="1:5" ht="30">
      <c r="A92" s="27" t="s">
        <v>898</v>
      </c>
      <c r="B92" s="130" t="s">
        <v>840</v>
      </c>
      <c r="C92" s="126"/>
      <c r="D92" s="197">
        <f>SUM(D93:D94)</f>
        <v>1209450</v>
      </c>
      <c r="E92" s="197">
        <f>SUM(E93:E94)</f>
        <v>0</v>
      </c>
    </row>
    <row r="93" spans="1:5" ht="60">
      <c r="A93" s="205" t="s">
        <v>212</v>
      </c>
      <c r="B93" s="130" t="s">
        <v>840</v>
      </c>
      <c r="C93" s="126" t="s">
        <v>144</v>
      </c>
      <c r="D93" s="197">
        <f>SUM(прил8!F99)</f>
        <v>859050</v>
      </c>
      <c r="E93" s="197">
        <f>SUM(прил8!G99)</f>
        <v>0</v>
      </c>
    </row>
    <row r="94" spans="1:5" ht="30">
      <c r="A94" s="205" t="s">
        <v>105</v>
      </c>
      <c r="B94" s="130" t="s">
        <v>840</v>
      </c>
      <c r="C94" s="126" t="s">
        <v>147</v>
      </c>
      <c r="D94" s="197">
        <f>SUM(прил8!F100)</f>
        <v>350400</v>
      </c>
      <c r="E94" s="197">
        <f>SUM(прил8!G100)</f>
        <v>0</v>
      </c>
    </row>
    <row r="95" spans="1:5" ht="42.75">
      <c r="A95" s="207" t="s">
        <v>180</v>
      </c>
      <c r="B95" s="21" t="s">
        <v>249</v>
      </c>
      <c r="C95" s="22"/>
      <c r="D95" s="195">
        <f>SUM(D96)</f>
        <v>359123</v>
      </c>
      <c r="E95" s="195">
        <f>SUM(E96)</f>
        <v>0</v>
      </c>
    </row>
    <row r="96" spans="1:5" ht="60">
      <c r="A96" s="206" t="s">
        <v>250</v>
      </c>
      <c r="B96" s="19" t="s">
        <v>251</v>
      </c>
      <c r="C96" s="19"/>
      <c r="D96" s="196">
        <f>SUM(D97)</f>
        <v>359123</v>
      </c>
      <c r="E96" s="196">
        <f>SUM(E97)</f>
        <v>0</v>
      </c>
    </row>
    <row r="97" spans="1:5" ht="75">
      <c r="A97" s="206" t="s">
        <v>252</v>
      </c>
      <c r="B97" s="19" t="s">
        <v>253</v>
      </c>
      <c r="C97" s="19"/>
      <c r="D97" s="196">
        <f>SUM(D98+D100)</f>
        <v>359123</v>
      </c>
      <c r="E97" s="196">
        <f>SUM(E98+E100)</f>
        <v>0</v>
      </c>
    </row>
    <row r="98" spans="1:5" ht="30">
      <c r="A98" s="206" t="s">
        <v>130</v>
      </c>
      <c r="B98" s="19" t="s">
        <v>254</v>
      </c>
      <c r="C98" s="19"/>
      <c r="D98" s="196">
        <f>SUM(D99)</f>
        <v>209123</v>
      </c>
      <c r="E98" s="196">
        <f>SUM(E99)</f>
        <v>0</v>
      </c>
    </row>
    <row r="99" spans="1:5" ht="60">
      <c r="A99" s="205" t="s">
        <v>212</v>
      </c>
      <c r="B99" s="19" t="s">
        <v>255</v>
      </c>
      <c r="C99" s="19" t="s">
        <v>144</v>
      </c>
      <c r="D99" s="196">
        <f>SUM(прил8!F45)</f>
        <v>209123</v>
      </c>
      <c r="E99" s="196">
        <f>SUM(прил8!G45)</f>
        <v>0</v>
      </c>
    </row>
    <row r="100" spans="1:5" ht="30">
      <c r="A100" s="205" t="s">
        <v>72</v>
      </c>
      <c r="B100" s="19" t="s">
        <v>71</v>
      </c>
      <c r="C100" s="19"/>
      <c r="D100" s="196">
        <f>SUM(D101)</f>
        <v>150000</v>
      </c>
      <c r="E100" s="196">
        <f>SUM(E101)</f>
        <v>0</v>
      </c>
    </row>
    <row r="101" spans="1:5" ht="30">
      <c r="A101" s="205" t="s">
        <v>105</v>
      </c>
      <c r="B101" s="19" t="s">
        <v>71</v>
      </c>
      <c r="C101" s="19" t="s">
        <v>147</v>
      </c>
      <c r="D101" s="196">
        <f>SUM(прил8!F105)</f>
        <v>150000</v>
      </c>
      <c r="E101" s="196">
        <f>SUM(прил8!G105)</f>
        <v>0</v>
      </c>
    </row>
    <row r="102" spans="1:5" ht="28.5">
      <c r="A102" s="30" t="s">
        <v>106</v>
      </c>
      <c r="B102" s="128" t="s">
        <v>107</v>
      </c>
      <c r="C102" s="127"/>
      <c r="D102" s="195">
        <f>SUM(D103+D108+D111)</f>
        <v>64000</v>
      </c>
      <c r="E102" s="195">
        <f>SUM(E103+E108+E111)</f>
        <v>64000</v>
      </c>
    </row>
    <row r="103" spans="1:5" ht="60">
      <c r="A103" s="90" t="s">
        <v>686</v>
      </c>
      <c r="B103" s="130" t="s">
        <v>111</v>
      </c>
      <c r="C103" s="126"/>
      <c r="D103" s="196">
        <f>SUM(D104)</f>
        <v>1500</v>
      </c>
      <c r="E103" s="196">
        <f>SUM(E104)</f>
        <v>1500</v>
      </c>
    </row>
    <row r="104" spans="1:5" ht="60">
      <c r="A104" s="90" t="s">
        <v>418</v>
      </c>
      <c r="B104" s="130" t="s">
        <v>112</v>
      </c>
      <c r="C104" s="126"/>
      <c r="D104" s="196">
        <f>SUM(D105)</f>
        <v>1500</v>
      </c>
      <c r="E104" s="196">
        <f>SUM(E105)</f>
        <v>1500</v>
      </c>
    </row>
    <row r="105" spans="1:5" ht="30">
      <c r="A105" s="90" t="s">
        <v>779</v>
      </c>
      <c r="B105" s="130" t="s">
        <v>113</v>
      </c>
      <c r="C105" s="126"/>
      <c r="D105" s="196">
        <f>SUM(D106)</f>
        <v>1500</v>
      </c>
      <c r="E105" s="196">
        <f>SUM(E106)</f>
        <v>1500</v>
      </c>
    </row>
    <row r="106" spans="1:5" ht="30">
      <c r="A106" s="88" t="s">
        <v>105</v>
      </c>
      <c r="B106" s="130" t="s">
        <v>113</v>
      </c>
      <c r="C106" s="126" t="s">
        <v>147</v>
      </c>
      <c r="D106" s="196">
        <f>SUM(прил8!F110)</f>
        <v>1500</v>
      </c>
      <c r="E106" s="196">
        <f>SUM(прил8!G110)</f>
        <v>1500</v>
      </c>
    </row>
    <row r="107" spans="1:5" ht="63">
      <c r="A107" s="239" t="s">
        <v>420</v>
      </c>
      <c r="B107" s="130" t="s">
        <v>109</v>
      </c>
      <c r="C107" s="126"/>
      <c r="D107" s="196">
        <f>SUM(D108)</f>
        <v>57500</v>
      </c>
      <c r="E107" s="196">
        <f>SUM(E108)</f>
        <v>57500</v>
      </c>
    </row>
    <row r="108" spans="1:5" ht="47.25">
      <c r="A108" s="240" t="s">
        <v>419</v>
      </c>
      <c r="B108" s="130" t="s">
        <v>121</v>
      </c>
      <c r="C108" s="126"/>
      <c r="D108" s="196">
        <f>SUM(D109)</f>
        <v>57500</v>
      </c>
      <c r="E108" s="196">
        <f>SUM(E109)</f>
        <v>57500</v>
      </c>
    </row>
    <row r="109" spans="1:5" ht="30">
      <c r="A109" s="90" t="s">
        <v>115</v>
      </c>
      <c r="B109" s="130" t="s">
        <v>110</v>
      </c>
      <c r="C109" s="126"/>
      <c r="D109" s="196">
        <f>SUM(D110)</f>
        <v>57500</v>
      </c>
      <c r="E109" s="196">
        <f>SUM(E110)</f>
        <v>57500</v>
      </c>
    </row>
    <row r="110" spans="1:5" ht="30">
      <c r="A110" s="88" t="s">
        <v>105</v>
      </c>
      <c r="B110" s="130" t="s">
        <v>110</v>
      </c>
      <c r="C110" s="126" t="s">
        <v>147</v>
      </c>
      <c r="D110" s="196">
        <f>SUM(прил8!F114)</f>
        <v>57500</v>
      </c>
      <c r="E110" s="196">
        <f>SUM(прил8!G114)</f>
        <v>57500</v>
      </c>
    </row>
    <row r="111" spans="1:5" ht="45">
      <c r="A111" s="90" t="s">
        <v>687</v>
      </c>
      <c r="B111" s="130" t="s">
        <v>116</v>
      </c>
      <c r="C111" s="126"/>
      <c r="D111" s="196">
        <f>SUM(D112)</f>
        <v>5000</v>
      </c>
      <c r="E111" s="196">
        <f>SUM(E112)</f>
        <v>5000</v>
      </c>
    </row>
    <row r="112" spans="1:5" ht="45">
      <c r="A112" s="27" t="s">
        <v>120</v>
      </c>
      <c r="B112" s="130" t="s">
        <v>117</v>
      </c>
      <c r="C112" s="126"/>
      <c r="D112" s="196">
        <f>SUM(D113)</f>
        <v>5000</v>
      </c>
      <c r="E112" s="196">
        <f>SUM(E113)</f>
        <v>5000</v>
      </c>
    </row>
    <row r="113" spans="1:5" ht="30">
      <c r="A113" s="90" t="s">
        <v>119</v>
      </c>
      <c r="B113" s="130" t="s">
        <v>118</v>
      </c>
      <c r="C113" s="126"/>
      <c r="D113" s="196">
        <f>SUM(D114)</f>
        <v>5000</v>
      </c>
      <c r="E113" s="196">
        <f>SUM(E114)</f>
        <v>5000</v>
      </c>
    </row>
    <row r="114" spans="1:5" ht="30">
      <c r="A114" s="88" t="s">
        <v>105</v>
      </c>
      <c r="B114" s="130" t="s">
        <v>118</v>
      </c>
      <c r="C114" s="126" t="s">
        <v>147</v>
      </c>
      <c r="D114" s="196">
        <f>SUM(прил8!F118)</f>
        <v>5000</v>
      </c>
      <c r="E114" s="196">
        <f>SUM(прил8!G118)</f>
        <v>5000</v>
      </c>
    </row>
    <row r="115" spans="1:5" ht="28.5">
      <c r="A115" s="204" t="s">
        <v>84</v>
      </c>
      <c r="B115" s="21" t="s">
        <v>337</v>
      </c>
      <c r="C115" s="22"/>
      <c r="D115" s="195">
        <f>SUM(D117)</f>
        <v>8544077</v>
      </c>
      <c r="E115" s="195">
        <f>SUM(E117)</f>
        <v>7947978</v>
      </c>
    </row>
    <row r="116" spans="1:5" ht="45">
      <c r="A116" s="205" t="s">
        <v>338</v>
      </c>
      <c r="B116" s="20" t="s">
        <v>339</v>
      </c>
      <c r="C116" s="19"/>
      <c r="D116" s="196">
        <f>SUM(D117)</f>
        <v>8544077</v>
      </c>
      <c r="E116" s="196">
        <f>SUM(E117)</f>
        <v>7947978</v>
      </c>
    </row>
    <row r="117" spans="1:5" ht="30">
      <c r="A117" s="205" t="s">
        <v>340</v>
      </c>
      <c r="B117" s="20" t="s">
        <v>67</v>
      </c>
      <c r="C117" s="19"/>
      <c r="D117" s="196">
        <f>SUM(D118)</f>
        <v>8544077</v>
      </c>
      <c r="E117" s="196">
        <f>SUM(E118)</f>
        <v>7947978</v>
      </c>
    </row>
    <row r="118" spans="1:5" ht="45">
      <c r="A118" s="205" t="s">
        <v>342</v>
      </c>
      <c r="B118" s="20" t="s">
        <v>343</v>
      </c>
      <c r="C118" s="19"/>
      <c r="D118" s="196">
        <f>SUM(D119)</f>
        <v>8544077</v>
      </c>
      <c r="E118" s="196">
        <f>SUM(E119)</f>
        <v>7947978</v>
      </c>
    </row>
    <row r="119" spans="1:5" ht="15">
      <c r="A119" s="209" t="s">
        <v>152</v>
      </c>
      <c r="B119" s="20" t="s">
        <v>343</v>
      </c>
      <c r="C119" s="19" t="s">
        <v>206</v>
      </c>
      <c r="D119" s="196">
        <f>SUM(прил8!F429)</f>
        <v>8544077</v>
      </c>
      <c r="E119" s="196">
        <f>SUM(прил8!G429)</f>
        <v>7947978</v>
      </c>
    </row>
    <row r="120" spans="1:5" ht="28.5">
      <c r="A120" s="87" t="s">
        <v>332</v>
      </c>
      <c r="B120" s="127" t="s">
        <v>316</v>
      </c>
      <c r="C120" s="127"/>
      <c r="D120" s="16">
        <f>SUM(D121+D126+D129+D133)</f>
        <v>482200</v>
      </c>
      <c r="E120" s="16">
        <f>SUM(E121+E126+E129+E133)</f>
        <v>482200</v>
      </c>
    </row>
    <row r="121" spans="1:5" ht="45">
      <c r="A121" s="88" t="s">
        <v>317</v>
      </c>
      <c r="B121" s="130" t="s">
        <v>318</v>
      </c>
      <c r="C121" s="126"/>
      <c r="D121" s="17">
        <f>SUM(D122)</f>
        <v>20000</v>
      </c>
      <c r="E121" s="17">
        <f>SUM(E122)</f>
        <v>20000</v>
      </c>
    </row>
    <row r="122" spans="1:5" ht="30">
      <c r="A122" s="88" t="s">
        <v>319</v>
      </c>
      <c r="B122" s="130" t="s">
        <v>320</v>
      </c>
      <c r="C122" s="126"/>
      <c r="D122" s="17">
        <f>SUM(D123)</f>
        <v>20000</v>
      </c>
      <c r="E122" s="17">
        <f>SUM(E123)</f>
        <v>20000</v>
      </c>
    </row>
    <row r="123" spans="1:5" ht="30">
      <c r="A123" s="27" t="s">
        <v>22</v>
      </c>
      <c r="B123" s="130" t="s">
        <v>31</v>
      </c>
      <c r="C123" s="126"/>
      <c r="D123" s="17">
        <f>SUM(D124)</f>
        <v>20000</v>
      </c>
      <c r="E123" s="17">
        <f>SUM(E124)</f>
        <v>20000</v>
      </c>
    </row>
    <row r="124" spans="1:5" ht="30">
      <c r="A124" s="88" t="s">
        <v>105</v>
      </c>
      <c r="B124" s="130" t="s">
        <v>32</v>
      </c>
      <c r="C124" s="126" t="s">
        <v>147</v>
      </c>
      <c r="D124" s="17">
        <f>SUM(прил8!F206)</f>
        <v>20000</v>
      </c>
      <c r="E124" s="17">
        <f>SUM(прил8!G206)</f>
        <v>20000</v>
      </c>
    </row>
    <row r="125" spans="1:5" ht="45">
      <c r="A125" s="88" t="s">
        <v>321</v>
      </c>
      <c r="B125" s="130" t="s">
        <v>322</v>
      </c>
      <c r="C125" s="126"/>
      <c r="D125" s="17">
        <f>SUM(D127)</f>
        <v>20000</v>
      </c>
      <c r="E125" s="17">
        <f>SUM(E127)</f>
        <v>20000</v>
      </c>
    </row>
    <row r="126" spans="1:5" ht="45">
      <c r="A126" s="88" t="s">
        <v>323</v>
      </c>
      <c r="B126" s="130" t="s">
        <v>324</v>
      </c>
      <c r="C126" s="126"/>
      <c r="D126" s="17">
        <f>SUM(D127)</f>
        <v>20000</v>
      </c>
      <c r="E126" s="17">
        <f>SUM(E127)</f>
        <v>20000</v>
      </c>
    </row>
    <row r="127" spans="1:5" ht="30">
      <c r="A127" s="27" t="s">
        <v>193</v>
      </c>
      <c r="B127" s="130" t="s">
        <v>325</v>
      </c>
      <c r="C127" s="126"/>
      <c r="D127" s="17">
        <f>SUM(D128)</f>
        <v>20000</v>
      </c>
      <c r="E127" s="17">
        <f>SUM(E128)</f>
        <v>20000</v>
      </c>
    </row>
    <row r="128" spans="1:5" ht="30">
      <c r="A128" s="88" t="s">
        <v>105</v>
      </c>
      <c r="B128" s="130" t="s">
        <v>326</v>
      </c>
      <c r="C128" s="126" t="s">
        <v>147</v>
      </c>
      <c r="D128" s="17">
        <f>SUM(прил8!F210)</f>
        <v>20000</v>
      </c>
      <c r="E128" s="17">
        <f>SUM(прил8!G210)</f>
        <v>20000</v>
      </c>
    </row>
    <row r="129" spans="1:5" ht="45">
      <c r="A129" s="88" t="s">
        <v>327</v>
      </c>
      <c r="B129" s="130" t="s">
        <v>328</v>
      </c>
      <c r="C129" s="126"/>
      <c r="D129" s="17">
        <f>SUM(D130)</f>
        <v>292200</v>
      </c>
      <c r="E129" s="17">
        <f>SUM(E130)</f>
        <v>292200</v>
      </c>
    </row>
    <row r="130" spans="1:5" ht="75">
      <c r="A130" s="88" t="s">
        <v>329</v>
      </c>
      <c r="B130" s="130" t="s">
        <v>330</v>
      </c>
      <c r="C130" s="126"/>
      <c r="D130" s="17">
        <f>SUM(D131)</f>
        <v>292200</v>
      </c>
      <c r="E130" s="17">
        <f>SUM(E131)</f>
        <v>292200</v>
      </c>
    </row>
    <row r="131" spans="1:5" ht="30">
      <c r="A131" s="27" t="s">
        <v>176</v>
      </c>
      <c r="B131" s="130" t="s">
        <v>331</v>
      </c>
      <c r="C131" s="126"/>
      <c r="D131" s="17">
        <f>SUM(D132:D132)</f>
        <v>292200</v>
      </c>
      <c r="E131" s="17">
        <f>SUM(E132:E132)</f>
        <v>292200</v>
      </c>
    </row>
    <row r="132" spans="1:5" ht="60">
      <c r="A132" s="88" t="s">
        <v>212</v>
      </c>
      <c r="B132" s="130" t="s">
        <v>331</v>
      </c>
      <c r="C132" s="126" t="s">
        <v>144</v>
      </c>
      <c r="D132" s="17">
        <f>SUM(прил8!F50)</f>
        <v>292200</v>
      </c>
      <c r="E132" s="17">
        <f>SUM(прил8!G50)</f>
        <v>292200</v>
      </c>
    </row>
    <row r="133" spans="1:5" ht="45">
      <c r="A133" s="90" t="s">
        <v>647</v>
      </c>
      <c r="B133" s="130" t="s">
        <v>645</v>
      </c>
      <c r="C133" s="126"/>
      <c r="D133" s="17">
        <f>SUM(D135)</f>
        <v>150000</v>
      </c>
      <c r="E133" s="17">
        <f>SUM(E135)</f>
        <v>150000</v>
      </c>
    </row>
    <row r="134" spans="1:5" ht="30">
      <c r="A134" s="90" t="s">
        <v>279</v>
      </c>
      <c r="B134" s="130" t="s">
        <v>646</v>
      </c>
      <c r="C134" s="126"/>
      <c r="D134" s="17">
        <f>SUM(D135)</f>
        <v>150000</v>
      </c>
      <c r="E134" s="17">
        <f>SUM(E135)</f>
        <v>150000</v>
      </c>
    </row>
    <row r="135" spans="1:5" ht="30">
      <c r="A135" s="27" t="s">
        <v>177</v>
      </c>
      <c r="B135" s="130" t="s">
        <v>723</v>
      </c>
      <c r="C135" s="126"/>
      <c r="D135" s="17">
        <f>SUM(D136)</f>
        <v>150000</v>
      </c>
      <c r="E135" s="17">
        <f>SUM(E136)</f>
        <v>150000</v>
      </c>
    </row>
    <row r="136" spans="1:5" ht="60">
      <c r="A136" s="88" t="s">
        <v>212</v>
      </c>
      <c r="B136" s="130" t="s">
        <v>723</v>
      </c>
      <c r="C136" s="126" t="s">
        <v>144</v>
      </c>
      <c r="D136" s="17">
        <f>SUM(прил8!F123)</f>
        <v>150000</v>
      </c>
      <c r="E136" s="17">
        <f>SUM(прил8!G123)</f>
        <v>150000</v>
      </c>
    </row>
    <row r="137" spans="1:5" ht="28.5">
      <c r="A137" s="204" t="s">
        <v>640</v>
      </c>
      <c r="B137" s="21" t="s">
        <v>637</v>
      </c>
      <c r="C137" s="22"/>
      <c r="D137" s="195">
        <f>SUM(D138)</f>
        <v>32255948</v>
      </c>
      <c r="E137" s="195">
        <f>SUM(E138)</f>
        <v>0</v>
      </c>
    </row>
    <row r="138" spans="1:5" ht="45">
      <c r="A138" s="205" t="s">
        <v>641</v>
      </c>
      <c r="B138" s="20" t="s">
        <v>638</v>
      </c>
      <c r="C138" s="19"/>
      <c r="D138" s="196">
        <f>SUM(D139)</f>
        <v>32255948</v>
      </c>
      <c r="E138" s="196">
        <f>SUM(E139)</f>
        <v>0</v>
      </c>
    </row>
    <row r="139" spans="1:5" ht="45">
      <c r="A139" s="205" t="s">
        <v>642</v>
      </c>
      <c r="B139" s="20" t="s">
        <v>639</v>
      </c>
      <c r="C139" s="19"/>
      <c r="D139" s="196">
        <f>SUM(D140)</f>
        <v>32255948</v>
      </c>
      <c r="E139" s="196">
        <f>SUM(E140)</f>
        <v>0</v>
      </c>
    </row>
    <row r="140" spans="1:5" ht="15">
      <c r="A140" s="88" t="s">
        <v>899</v>
      </c>
      <c r="B140" s="20" t="s">
        <v>738</v>
      </c>
      <c r="C140" s="19"/>
      <c r="D140" s="196">
        <f>SUM(D141)</f>
        <v>32255948</v>
      </c>
      <c r="E140" s="196">
        <f>SUM(E141)</f>
        <v>0</v>
      </c>
    </row>
    <row r="141" spans="1:5" ht="30">
      <c r="A141" s="205" t="s">
        <v>229</v>
      </c>
      <c r="B141" s="20" t="s">
        <v>738</v>
      </c>
      <c r="C141" s="19" t="s">
        <v>128</v>
      </c>
      <c r="D141" s="196">
        <f>SUM(прил8!F180)</f>
        <v>32255948</v>
      </c>
      <c r="E141" s="196">
        <f>SUM(прил8!G180)</f>
        <v>0</v>
      </c>
    </row>
    <row r="142" spans="1:5" ht="28.5">
      <c r="A142" s="87" t="s">
        <v>751</v>
      </c>
      <c r="B142" s="103" t="s">
        <v>752</v>
      </c>
      <c r="C142" s="19"/>
      <c r="D142" s="195">
        <f>SUM(D143+D151)</f>
        <v>800220</v>
      </c>
      <c r="E142" s="195">
        <f>SUM(E143+E151)</f>
        <v>800220</v>
      </c>
    </row>
    <row r="143" spans="1:5" ht="45">
      <c r="A143" s="88" t="s">
        <v>768</v>
      </c>
      <c r="B143" s="104" t="s">
        <v>754</v>
      </c>
      <c r="C143" s="19"/>
      <c r="D143" s="196">
        <f>SUM(D144+D148+D150)</f>
        <v>710080</v>
      </c>
      <c r="E143" s="196">
        <f>SUM(E144+E148+E150)</f>
        <v>710080</v>
      </c>
    </row>
    <row r="144" spans="1:5" ht="30">
      <c r="A144" s="88" t="s">
        <v>755</v>
      </c>
      <c r="B144" s="104" t="s">
        <v>756</v>
      </c>
      <c r="C144" s="19"/>
      <c r="D144" s="196">
        <f>SUM(D145)</f>
        <v>52500</v>
      </c>
      <c r="E144" s="196">
        <f>SUM(E145)</f>
        <v>52500</v>
      </c>
    </row>
    <row r="145" spans="1:5" ht="30">
      <c r="A145" s="88" t="s">
        <v>217</v>
      </c>
      <c r="B145" s="104" t="s">
        <v>765</v>
      </c>
      <c r="C145" s="19"/>
      <c r="D145" s="196">
        <f>SUM(D146)</f>
        <v>52500</v>
      </c>
      <c r="E145" s="196">
        <f>SUM(E146)</f>
        <v>52500</v>
      </c>
    </row>
    <row r="146" spans="1:5" ht="30">
      <c r="A146" s="88" t="s">
        <v>105</v>
      </c>
      <c r="B146" s="104" t="s">
        <v>765</v>
      </c>
      <c r="C146" s="19" t="s">
        <v>147</v>
      </c>
      <c r="D146" s="196">
        <f>SUM(прил8!F249+прил8!F271+прил8!F292)</f>
        <v>52500</v>
      </c>
      <c r="E146" s="196">
        <f>SUM(прил8!G249+прил8!G271+прил8!G292)</f>
        <v>52500</v>
      </c>
    </row>
    <row r="147" spans="1:5" ht="30">
      <c r="A147" s="88" t="s">
        <v>124</v>
      </c>
      <c r="B147" s="104" t="s">
        <v>757</v>
      </c>
      <c r="C147" s="19"/>
      <c r="D147" s="196">
        <f>SUM(D148)</f>
        <v>606700</v>
      </c>
      <c r="E147" s="196">
        <f>SUM(E148)</f>
        <v>606700</v>
      </c>
    </row>
    <row r="148" spans="1:5" ht="30">
      <c r="A148" s="88" t="s">
        <v>105</v>
      </c>
      <c r="B148" s="104" t="s">
        <v>757</v>
      </c>
      <c r="C148" s="19" t="s">
        <v>147</v>
      </c>
      <c r="D148" s="196">
        <f>SUM(прил8!F128)</f>
        <v>606700</v>
      </c>
      <c r="E148" s="196">
        <f>SUM(прил8!G128)</f>
        <v>606700</v>
      </c>
    </row>
    <row r="149" spans="1:5" ht="45">
      <c r="A149" s="88" t="s">
        <v>21</v>
      </c>
      <c r="B149" s="104" t="s">
        <v>763</v>
      </c>
      <c r="C149" s="19"/>
      <c r="D149" s="196">
        <f>SUM(D150)</f>
        <v>50880</v>
      </c>
      <c r="E149" s="196">
        <f>SUM(E150)</f>
        <v>50880</v>
      </c>
    </row>
    <row r="150" spans="1:5" ht="30">
      <c r="A150" s="88" t="s">
        <v>105</v>
      </c>
      <c r="B150" s="104" t="s">
        <v>763</v>
      </c>
      <c r="C150" s="19" t="s">
        <v>147</v>
      </c>
      <c r="D150" s="196">
        <f>SUM(прил8!F173)</f>
        <v>50880</v>
      </c>
      <c r="E150" s="196">
        <f>SUM(прил8!G173)</f>
        <v>50880</v>
      </c>
    </row>
    <row r="151" spans="1:5" ht="60">
      <c r="A151" s="88" t="s">
        <v>769</v>
      </c>
      <c r="B151" s="104" t="s">
        <v>759</v>
      </c>
      <c r="C151" s="19"/>
      <c r="D151" s="196">
        <f>SUM(D152)</f>
        <v>90140</v>
      </c>
      <c r="E151" s="196">
        <f>SUM(E152)</f>
        <v>90140</v>
      </c>
    </row>
    <row r="152" spans="1:5" ht="90">
      <c r="A152" s="88" t="s">
        <v>760</v>
      </c>
      <c r="B152" s="104" t="s">
        <v>761</v>
      </c>
      <c r="C152" s="19"/>
      <c r="D152" s="196">
        <f>SUM(D153)</f>
        <v>90140</v>
      </c>
      <c r="E152" s="196">
        <f>SUM(E153)</f>
        <v>90140</v>
      </c>
    </row>
    <row r="153" spans="1:5" ht="30">
      <c r="A153" s="88" t="s">
        <v>124</v>
      </c>
      <c r="B153" s="104" t="s">
        <v>762</v>
      </c>
      <c r="C153" s="19"/>
      <c r="D153" s="196">
        <f>SUM(D154)</f>
        <v>90140</v>
      </c>
      <c r="E153" s="196">
        <f>SUM(E154)</f>
        <v>90140</v>
      </c>
    </row>
    <row r="154" spans="1:5" ht="30">
      <c r="A154" s="88" t="s">
        <v>105</v>
      </c>
      <c r="B154" s="104" t="s">
        <v>762</v>
      </c>
      <c r="C154" s="19" t="s">
        <v>147</v>
      </c>
      <c r="D154" s="196">
        <f>SUM(прил8!F132)</f>
        <v>90140</v>
      </c>
      <c r="E154" s="196">
        <f>SUM(прил8!G132)</f>
        <v>90140</v>
      </c>
    </row>
    <row r="155" spans="1:5" ht="28.5">
      <c r="A155" s="204" t="s">
        <v>194</v>
      </c>
      <c r="B155" s="22" t="s">
        <v>231</v>
      </c>
      <c r="C155" s="22"/>
      <c r="D155" s="195">
        <f>SUM(D156)</f>
        <v>1353000</v>
      </c>
      <c r="E155" s="195">
        <f>SUM(E156)</f>
        <v>1353000</v>
      </c>
    </row>
    <row r="156" spans="1:5" ht="15">
      <c r="A156" s="215" t="s">
        <v>195</v>
      </c>
      <c r="B156" s="19" t="s">
        <v>232</v>
      </c>
      <c r="C156" s="19"/>
      <c r="D156" s="196">
        <f>SUM(D157)</f>
        <v>1353000</v>
      </c>
      <c r="E156" s="196">
        <f>SUM(E157)</f>
        <v>1353000</v>
      </c>
    </row>
    <row r="157" spans="1:5" ht="30">
      <c r="A157" s="205" t="s">
        <v>211</v>
      </c>
      <c r="B157" s="19" t="s">
        <v>233</v>
      </c>
      <c r="C157" s="19"/>
      <c r="D157" s="196">
        <f>SUM(D158)</f>
        <v>1353000</v>
      </c>
      <c r="E157" s="196">
        <f>SUM(E158)</f>
        <v>1353000</v>
      </c>
    </row>
    <row r="158" spans="1:5" ht="60">
      <c r="A158" s="205" t="s">
        <v>212</v>
      </c>
      <c r="B158" s="19" t="s">
        <v>233</v>
      </c>
      <c r="C158" s="19" t="s">
        <v>144</v>
      </c>
      <c r="D158" s="196">
        <f>SUM(прил8!F22)</f>
        <v>1353000</v>
      </c>
      <c r="E158" s="196">
        <f>SUM(прил8!G22)</f>
        <v>1353000</v>
      </c>
    </row>
    <row r="159" spans="1:5" ht="28.5">
      <c r="A159" s="204" t="s">
        <v>221</v>
      </c>
      <c r="B159" s="22" t="s">
        <v>256</v>
      </c>
      <c r="C159" s="22"/>
      <c r="D159" s="195">
        <f>SUM(D160)</f>
        <v>18389300</v>
      </c>
      <c r="E159" s="195">
        <f>SUM(E160)</f>
        <v>18389300</v>
      </c>
    </row>
    <row r="160" spans="1:5" ht="30">
      <c r="A160" s="205" t="s">
        <v>188</v>
      </c>
      <c r="B160" s="19" t="s">
        <v>257</v>
      </c>
      <c r="C160" s="19"/>
      <c r="D160" s="196">
        <f>SUM(D161,)</f>
        <v>18389300</v>
      </c>
      <c r="E160" s="196">
        <f>SUM(E161,)</f>
        <v>18389300</v>
      </c>
    </row>
    <row r="161" spans="1:5" ht="30">
      <c r="A161" s="205" t="s">
        <v>211</v>
      </c>
      <c r="B161" s="19" t="s">
        <v>258</v>
      </c>
      <c r="C161" s="19"/>
      <c r="D161" s="196">
        <f>SUM(D162:D164)</f>
        <v>18389300</v>
      </c>
      <c r="E161" s="196">
        <f>SUM(E162:E164)</f>
        <v>18389300</v>
      </c>
    </row>
    <row r="162" spans="1:5" ht="60">
      <c r="A162" s="205" t="s">
        <v>212</v>
      </c>
      <c r="B162" s="19" t="s">
        <v>258</v>
      </c>
      <c r="C162" s="19" t="s">
        <v>144</v>
      </c>
      <c r="D162" s="196">
        <f>SUM(прил8!F54)</f>
        <v>17750300</v>
      </c>
      <c r="E162" s="196">
        <f>SUM(прил8!G54)</f>
        <v>17750300</v>
      </c>
    </row>
    <row r="163" spans="1:5" ht="30">
      <c r="A163" s="205" t="s">
        <v>105</v>
      </c>
      <c r="B163" s="19" t="s">
        <v>258</v>
      </c>
      <c r="C163" s="19" t="s">
        <v>147</v>
      </c>
      <c r="D163" s="196">
        <f>SUM(прил8!F55)</f>
        <v>602000</v>
      </c>
      <c r="E163" s="196">
        <f>SUM(прил8!G55)</f>
        <v>602000</v>
      </c>
    </row>
    <row r="164" spans="1:5" ht="15">
      <c r="A164" s="205" t="s">
        <v>149</v>
      </c>
      <c r="B164" s="19" t="s">
        <v>258</v>
      </c>
      <c r="C164" s="19" t="s">
        <v>148</v>
      </c>
      <c r="D164" s="196">
        <f>SUM(прил8!F56)</f>
        <v>37000</v>
      </c>
      <c r="E164" s="196">
        <f>SUM(прил8!G56)</f>
        <v>37000</v>
      </c>
    </row>
    <row r="165" spans="1:5" ht="28.5">
      <c r="A165" s="207" t="s">
        <v>182</v>
      </c>
      <c r="B165" s="23" t="s">
        <v>263</v>
      </c>
      <c r="C165" s="23"/>
      <c r="D165" s="198">
        <f>SUM(D166)</f>
        <v>626600</v>
      </c>
      <c r="E165" s="198">
        <f>SUM(E166)</f>
        <v>626600</v>
      </c>
    </row>
    <row r="166" spans="1:5" ht="30">
      <c r="A166" s="205" t="s">
        <v>183</v>
      </c>
      <c r="B166" s="19" t="s">
        <v>264</v>
      </c>
      <c r="C166" s="19"/>
      <c r="D166" s="196">
        <f>SUM(D167)</f>
        <v>626600</v>
      </c>
      <c r="E166" s="196">
        <f>SUM(E167)</f>
        <v>626600</v>
      </c>
    </row>
    <row r="167" spans="1:5" ht="30">
      <c r="A167" s="205" t="s">
        <v>211</v>
      </c>
      <c r="B167" s="19" t="s">
        <v>265</v>
      </c>
      <c r="C167" s="19"/>
      <c r="D167" s="196">
        <f>SUM(D168)</f>
        <v>626600</v>
      </c>
      <c r="E167" s="196">
        <f>SUM(E168)</f>
        <v>626600</v>
      </c>
    </row>
    <row r="168" spans="1:5" ht="60">
      <c r="A168" s="205" t="s">
        <v>212</v>
      </c>
      <c r="B168" s="19" t="s">
        <v>265</v>
      </c>
      <c r="C168" s="19" t="s">
        <v>144</v>
      </c>
      <c r="D168" s="196">
        <f>SUM(прил8!F75)</f>
        <v>626600</v>
      </c>
      <c r="E168" s="196">
        <f>SUM(прил8!G75)</f>
        <v>626600</v>
      </c>
    </row>
    <row r="169" spans="1:5" ht="28.5">
      <c r="A169" s="207" t="s">
        <v>89</v>
      </c>
      <c r="B169" s="22" t="s">
        <v>234</v>
      </c>
      <c r="C169" s="22"/>
      <c r="D169" s="195">
        <f>SUM(D170)</f>
        <v>1095600</v>
      </c>
      <c r="E169" s="195">
        <f>SUM(E170)</f>
        <v>1095600</v>
      </c>
    </row>
    <row r="170" spans="1:5" ht="15">
      <c r="A170" s="205" t="s">
        <v>224</v>
      </c>
      <c r="B170" s="19" t="s">
        <v>235</v>
      </c>
      <c r="C170" s="19"/>
      <c r="D170" s="196">
        <f>SUM(D171)</f>
        <v>1095600</v>
      </c>
      <c r="E170" s="196">
        <f>SUM(E171)</f>
        <v>1095600</v>
      </c>
    </row>
    <row r="171" spans="1:5" ht="30">
      <c r="A171" s="205" t="s">
        <v>211</v>
      </c>
      <c r="B171" s="19" t="s">
        <v>236</v>
      </c>
      <c r="C171" s="19"/>
      <c r="D171" s="196">
        <f>SUM(D172:D173,)</f>
        <v>1095600</v>
      </c>
      <c r="E171" s="196">
        <f>SUM(E172:E173,)</f>
        <v>1095600</v>
      </c>
    </row>
    <row r="172" spans="1:5" ht="60">
      <c r="A172" s="205" t="s">
        <v>212</v>
      </c>
      <c r="B172" s="19" t="s">
        <v>236</v>
      </c>
      <c r="C172" s="19" t="s">
        <v>144</v>
      </c>
      <c r="D172" s="196">
        <f>SUM(прил8!F27)</f>
        <v>964100</v>
      </c>
      <c r="E172" s="196">
        <f>SUM(прил8!G27)</f>
        <v>964100</v>
      </c>
    </row>
    <row r="173" spans="1:5" ht="30">
      <c r="A173" s="205" t="s">
        <v>105</v>
      </c>
      <c r="B173" s="19" t="s">
        <v>236</v>
      </c>
      <c r="C173" s="19" t="s">
        <v>147</v>
      </c>
      <c r="D173" s="196">
        <f>SUM(прил8!F28)</f>
        <v>131500</v>
      </c>
      <c r="E173" s="196">
        <f>SUM(прил8!G28)</f>
        <v>131500</v>
      </c>
    </row>
    <row r="174" spans="1:5" ht="28.5">
      <c r="A174" s="207" t="s">
        <v>154</v>
      </c>
      <c r="B174" s="21" t="s">
        <v>280</v>
      </c>
      <c r="C174" s="22"/>
      <c r="D174" s="195">
        <f>SUM(D175)</f>
        <v>6100000</v>
      </c>
      <c r="E174" s="195">
        <f>SUM(E175)</f>
        <v>6100000</v>
      </c>
    </row>
    <row r="175" spans="1:5" ht="15">
      <c r="A175" s="209" t="s">
        <v>223</v>
      </c>
      <c r="B175" s="20" t="s">
        <v>281</v>
      </c>
      <c r="C175" s="19"/>
      <c r="D175" s="196">
        <f>SUM(D176+D179)</f>
        <v>6100000</v>
      </c>
      <c r="E175" s="196">
        <f>SUM(E176+E179)</f>
        <v>6100000</v>
      </c>
    </row>
    <row r="176" spans="1:5" ht="30">
      <c r="A176" s="205" t="s">
        <v>124</v>
      </c>
      <c r="B176" s="20" t="s">
        <v>282</v>
      </c>
      <c r="C176" s="19"/>
      <c r="D176" s="196">
        <f>SUM(D177:D178)</f>
        <v>5880000</v>
      </c>
      <c r="E176" s="196">
        <f>SUM(E177:E178)</f>
        <v>5880000</v>
      </c>
    </row>
    <row r="177" spans="1:5" ht="30">
      <c r="A177" s="205" t="s">
        <v>105</v>
      </c>
      <c r="B177" s="20" t="s">
        <v>283</v>
      </c>
      <c r="C177" s="19" t="s">
        <v>147</v>
      </c>
      <c r="D177" s="196">
        <f>SUM(прил8!F136)</f>
        <v>500000</v>
      </c>
      <c r="E177" s="196">
        <f>SUM(прил8!G136)</f>
        <v>500000</v>
      </c>
    </row>
    <row r="178" spans="1:5" ht="15">
      <c r="A178" s="205" t="s">
        <v>149</v>
      </c>
      <c r="B178" s="25" t="s">
        <v>282</v>
      </c>
      <c r="C178" s="24">
        <v>800</v>
      </c>
      <c r="D178" s="196">
        <f>SUM(прил8!F137)</f>
        <v>5380000</v>
      </c>
      <c r="E178" s="196">
        <f>SUM(прил8!G137)</f>
        <v>5380000</v>
      </c>
    </row>
    <row r="179" spans="1:5" ht="30">
      <c r="A179" s="205" t="s">
        <v>88</v>
      </c>
      <c r="B179" s="20" t="s">
        <v>87</v>
      </c>
      <c r="C179" s="19"/>
      <c r="D179" s="196">
        <f>SUM(D180)</f>
        <v>220000</v>
      </c>
      <c r="E179" s="196">
        <f>SUM(E180)</f>
        <v>220000</v>
      </c>
    </row>
    <row r="180" spans="1:5" ht="30">
      <c r="A180" s="205" t="s">
        <v>105</v>
      </c>
      <c r="B180" s="20" t="s">
        <v>87</v>
      </c>
      <c r="C180" s="19" t="s">
        <v>147</v>
      </c>
      <c r="D180" s="196">
        <f>SUM(прил8!F139)</f>
        <v>220000</v>
      </c>
      <c r="E180" s="196">
        <f>SUM(прил8!G139)</f>
        <v>220000</v>
      </c>
    </row>
    <row r="181" spans="1:5" ht="15">
      <c r="A181" s="216" t="s">
        <v>178</v>
      </c>
      <c r="B181" s="21" t="s">
        <v>259</v>
      </c>
      <c r="C181" s="22"/>
      <c r="D181" s="195">
        <f>SUM(D182)</f>
        <v>27769626</v>
      </c>
      <c r="E181" s="195">
        <f>SUM(E182)</f>
        <v>67771105</v>
      </c>
    </row>
    <row r="182" spans="1:5" ht="15">
      <c r="A182" s="209" t="s">
        <v>179</v>
      </c>
      <c r="B182" s="20" t="s">
        <v>284</v>
      </c>
      <c r="C182" s="19"/>
      <c r="D182" s="196">
        <f>SUM(D185+D187+D189+D191+D193+D198+D200+D202+D204+D206+D208+D210+D212+D214+D216+D218+D220+D222+D224+D226+D229+D232+D234+D236+D238+D241+D244+D247+D249+D251+D253+D255+D257+D259+D261+D196+D263+D265+D183)</f>
        <v>27769626</v>
      </c>
      <c r="E182" s="196">
        <f>SUM(E185+E187+E189+E191+E193+E198+E200+E202+E204+E206+E208+E210+E212+E214+E216+E218+E220+E222+E224+E226+E229+E232+E234+E236+E238+E241+E244+E247+E249+E251+E253+E255+E257+E259+E261+E196+E263+E265)</f>
        <v>67771105</v>
      </c>
    </row>
    <row r="183" spans="1:5" ht="90">
      <c r="A183" s="90" t="s">
        <v>1031</v>
      </c>
      <c r="B183" s="138" t="s">
        <v>1044</v>
      </c>
      <c r="C183" s="18"/>
      <c r="D183" s="196">
        <f>SUM(D184)</f>
        <v>227700</v>
      </c>
      <c r="E183" s="196">
        <f>SUM(E184)</f>
        <v>0</v>
      </c>
    </row>
    <row r="184" spans="1:5" ht="30">
      <c r="A184" s="205" t="s">
        <v>229</v>
      </c>
      <c r="B184" s="138" t="s">
        <v>1044</v>
      </c>
      <c r="C184" s="18" t="s">
        <v>128</v>
      </c>
      <c r="D184" s="196">
        <f>SUM(прил8!F188)</f>
        <v>227700</v>
      </c>
      <c r="E184" s="196">
        <f>SUM(прил8!G188)</f>
        <v>0</v>
      </c>
    </row>
    <row r="185" spans="1:5" ht="15">
      <c r="A185" s="205" t="s">
        <v>767</v>
      </c>
      <c r="B185" s="20" t="s">
        <v>839</v>
      </c>
      <c r="C185" s="19"/>
      <c r="D185" s="196">
        <f>SUM(D186)</f>
        <v>0</v>
      </c>
      <c r="E185" s="196">
        <f>SUM(E186)</f>
        <v>735000</v>
      </c>
    </row>
    <row r="186" spans="1:5" ht="15">
      <c r="A186" s="205" t="s">
        <v>170</v>
      </c>
      <c r="B186" s="20" t="s">
        <v>839</v>
      </c>
      <c r="C186" s="19" t="s">
        <v>169</v>
      </c>
      <c r="D186" s="196">
        <f>SUM(прил8!F382)</f>
        <v>0</v>
      </c>
      <c r="E186" s="196">
        <f>SUM(прил8!G382)</f>
        <v>735000</v>
      </c>
    </row>
    <row r="187" spans="1:5" ht="30">
      <c r="A187" s="88" t="s">
        <v>764</v>
      </c>
      <c r="B187" s="20" t="s">
        <v>824</v>
      </c>
      <c r="C187" s="19"/>
      <c r="D187" s="196">
        <f>SUM(D188)</f>
        <v>0</v>
      </c>
      <c r="E187" s="196">
        <f>SUM(E188)</f>
        <v>2750000</v>
      </c>
    </row>
    <row r="188" spans="1:5" ht="30">
      <c r="A188" s="88" t="s">
        <v>229</v>
      </c>
      <c r="B188" s="20" t="s">
        <v>824</v>
      </c>
      <c r="C188" s="19" t="s">
        <v>128</v>
      </c>
      <c r="D188" s="196">
        <f>SUM(прил8!F186)</f>
        <v>0</v>
      </c>
      <c r="E188" s="196">
        <f>SUM(прил8!G186)</f>
        <v>2750000</v>
      </c>
    </row>
    <row r="189" spans="1:5" ht="45">
      <c r="A189" s="205" t="s">
        <v>96</v>
      </c>
      <c r="B189" s="20" t="s">
        <v>826</v>
      </c>
      <c r="C189" s="19"/>
      <c r="D189" s="196">
        <f>SUM(D190)</f>
        <v>0</v>
      </c>
      <c r="E189" s="196">
        <f>SUM(E190)</f>
        <v>2281800</v>
      </c>
    </row>
    <row r="190" spans="1:5" ht="30">
      <c r="A190" s="205" t="s">
        <v>229</v>
      </c>
      <c r="B190" s="20" t="s">
        <v>826</v>
      </c>
      <c r="C190" s="19" t="s">
        <v>128</v>
      </c>
      <c r="D190" s="196">
        <f>SUM(прил8!F233)</f>
        <v>0</v>
      </c>
      <c r="E190" s="196">
        <f>SUM(прил8!G233)</f>
        <v>2281800</v>
      </c>
    </row>
    <row r="191" spans="1:5" ht="30">
      <c r="A191" s="205" t="s">
        <v>705</v>
      </c>
      <c r="B191" s="20" t="s">
        <v>828</v>
      </c>
      <c r="C191" s="19"/>
      <c r="D191" s="196">
        <f>SUM(D192)</f>
        <v>400000</v>
      </c>
      <c r="E191" s="196">
        <f>SUM(E192)</f>
        <v>400000</v>
      </c>
    </row>
    <row r="192" spans="1:5" ht="30">
      <c r="A192" s="205" t="s">
        <v>105</v>
      </c>
      <c r="B192" s="20" t="s">
        <v>828</v>
      </c>
      <c r="C192" s="19" t="s">
        <v>147</v>
      </c>
      <c r="D192" s="196">
        <f>SUM(прил8!F235)</f>
        <v>400000</v>
      </c>
      <c r="E192" s="196">
        <f>SUM(прил8!G235)</f>
        <v>400000</v>
      </c>
    </row>
    <row r="193" spans="1:5" ht="30">
      <c r="A193" s="206" t="s">
        <v>90</v>
      </c>
      <c r="B193" s="20" t="s">
        <v>701</v>
      </c>
      <c r="C193" s="19"/>
      <c r="D193" s="196">
        <f>SUM(D194:D195)</f>
        <v>1700000</v>
      </c>
      <c r="E193" s="196">
        <f>SUM(E194:E195)</f>
        <v>1700000</v>
      </c>
    </row>
    <row r="194" spans="1:5" ht="30">
      <c r="A194" s="205" t="s">
        <v>105</v>
      </c>
      <c r="B194" s="20" t="s">
        <v>701</v>
      </c>
      <c r="C194" s="19" t="s">
        <v>147</v>
      </c>
      <c r="D194" s="196">
        <f>SUM(прил8!F305)</f>
        <v>346571</v>
      </c>
      <c r="E194" s="196">
        <f>SUM(прил8!G305)</f>
        <v>346571</v>
      </c>
    </row>
    <row r="195" spans="1:5" ht="15">
      <c r="A195" s="205" t="s">
        <v>170</v>
      </c>
      <c r="B195" s="20" t="s">
        <v>701</v>
      </c>
      <c r="C195" s="19" t="s">
        <v>169</v>
      </c>
      <c r="D195" s="196">
        <f>SUM(прил8!F306)</f>
        <v>1353429</v>
      </c>
      <c r="E195" s="196">
        <f>SUM(прил8!G306)</f>
        <v>1353429</v>
      </c>
    </row>
    <row r="196" spans="1:5" ht="60">
      <c r="A196" s="88" t="s">
        <v>695</v>
      </c>
      <c r="B196" s="20" t="s">
        <v>860</v>
      </c>
      <c r="C196" s="19"/>
      <c r="D196" s="196">
        <f>SUM(D197)</f>
        <v>0</v>
      </c>
      <c r="E196" s="196">
        <f>SUM(E197)</f>
        <v>650000</v>
      </c>
    </row>
    <row r="197" spans="1:5" ht="30">
      <c r="A197" s="205" t="s">
        <v>105</v>
      </c>
      <c r="B197" s="20" t="s">
        <v>860</v>
      </c>
      <c r="C197" s="19" t="s">
        <v>147</v>
      </c>
      <c r="D197" s="196">
        <f>SUM(прил8!F220)</f>
        <v>0</v>
      </c>
      <c r="E197" s="196">
        <f>SUM(прил8!G220)</f>
        <v>650000</v>
      </c>
    </row>
    <row r="198" spans="1:5" ht="30">
      <c r="A198" s="205" t="s">
        <v>124</v>
      </c>
      <c r="B198" s="20" t="s">
        <v>844</v>
      </c>
      <c r="C198" s="19"/>
      <c r="D198" s="196">
        <f>SUM(D199)</f>
        <v>0</v>
      </c>
      <c r="E198" s="196">
        <f>SUM(E199)</f>
        <v>500000</v>
      </c>
    </row>
    <row r="199" spans="1:5" ht="30">
      <c r="A199" s="205" t="s">
        <v>105</v>
      </c>
      <c r="B199" s="20" t="s">
        <v>844</v>
      </c>
      <c r="C199" s="19" t="s">
        <v>147</v>
      </c>
      <c r="D199" s="196">
        <f>SUM(прил8!F143)</f>
        <v>0</v>
      </c>
      <c r="E199" s="196">
        <f>SUM(прил8!G143)</f>
        <v>500000</v>
      </c>
    </row>
    <row r="200" spans="1:5" ht="46.5" customHeight="1">
      <c r="A200" s="205" t="s">
        <v>348</v>
      </c>
      <c r="B200" s="20" t="s">
        <v>702</v>
      </c>
      <c r="C200" s="19"/>
      <c r="D200" s="196">
        <f>SUM(D201)</f>
        <v>150000</v>
      </c>
      <c r="E200" s="196">
        <f>SUM(E201)</f>
        <v>150000</v>
      </c>
    </row>
    <row r="201" spans="1:5" ht="30">
      <c r="A201" s="205" t="s">
        <v>105</v>
      </c>
      <c r="B201" s="20" t="s">
        <v>702</v>
      </c>
      <c r="C201" s="19" t="s">
        <v>147</v>
      </c>
      <c r="D201" s="196">
        <f>SUM(прил8!F422)</f>
        <v>150000</v>
      </c>
      <c r="E201" s="196">
        <f>SUM(прил8!G422)</f>
        <v>150000</v>
      </c>
    </row>
    <row r="202" spans="1:5" ht="15">
      <c r="A202" s="206" t="s">
        <v>218</v>
      </c>
      <c r="B202" s="20" t="s">
        <v>700</v>
      </c>
      <c r="C202" s="19"/>
      <c r="D202" s="196">
        <f>SUM(D203)</f>
        <v>100000</v>
      </c>
      <c r="E202" s="196">
        <f>SUM(E203)</f>
        <v>100000</v>
      </c>
    </row>
    <row r="203" spans="1:5" ht="30">
      <c r="A203" s="205" t="s">
        <v>105</v>
      </c>
      <c r="B203" s="20" t="s">
        <v>700</v>
      </c>
      <c r="C203" s="19" t="s">
        <v>147</v>
      </c>
      <c r="D203" s="196">
        <f>SUM(прил8!F303)</f>
        <v>100000</v>
      </c>
      <c r="E203" s="196">
        <f>SUM(прил8!G303)</f>
        <v>100000</v>
      </c>
    </row>
    <row r="204" spans="1:5" ht="30">
      <c r="A204" s="205" t="s">
        <v>644</v>
      </c>
      <c r="B204" s="20" t="s">
        <v>850</v>
      </c>
      <c r="C204" s="19"/>
      <c r="D204" s="196">
        <f>SUM(D205)</f>
        <v>0</v>
      </c>
      <c r="E204" s="196">
        <f>SUM(E205)</f>
        <v>1500000</v>
      </c>
    </row>
    <row r="205" spans="1:5" ht="30">
      <c r="A205" s="205" t="s">
        <v>105</v>
      </c>
      <c r="B205" s="20" t="s">
        <v>850</v>
      </c>
      <c r="C205" s="19" t="s">
        <v>147</v>
      </c>
      <c r="D205" s="196">
        <f>SUM(прил8!F237)</f>
        <v>0</v>
      </c>
      <c r="E205" s="196">
        <f>SUM(прил8!G237)</f>
        <v>1500000</v>
      </c>
    </row>
    <row r="206" spans="1:5" ht="30">
      <c r="A206" s="206" t="s">
        <v>697</v>
      </c>
      <c r="B206" s="20" t="s">
        <v>698</v>
      </c>
      <c r="C206" s="19"/>
      <c r="D206" s="196">
        <f>SUM(D207)</f>
        <v>4454188</v>
      </c>
      <c r="E206" s="196">
        <f>SUM(E207)</f>
        <v>5198535</v>
      </c>
    </row>
    <row r="207" spans="1:5" ht="30">
      <c r="A207" s="205" t="s">
        <v>105</v>
      </c>
      <c r="B207" s="20" t="s">
        <v>698</v>
      </c>
      <c r="C207" s="19" t="s">
        <v>147</v>
      </c>
      <c r="D207" s="196">
        <f>SUM(прил8!F184)</f>
        <v>4454188</v>
      </c>
      <c r="E207" s="196">
        <f>SUM(прил8!G184)</f>
        <v>5198535</v>
      </c>
    </row>
    <row r="208" spans="1:5" ht="30">
      <c r="A208" s="206" t="s">
        <v>191</v>
      </c>
      <c r="B208" s="20" t="s">
        <v>699</v>
      </c>
      <c r="C208" s="19"/>
      <c r="D208" s="196">
        <f>SUM(D209)</f>
        <v>100000</v>
      </c>
      <c r="E208" s="196">
        <f>SUM(E209)</f>
        <v>100000</v>
      </c>
    </row>
    <row r="209" spans="1:5" ht="30">
      <c r="A209" s="205" t="s">
        <v>105</v>
      </c>
      <c r="B209" s="20" t="s">
        <v>699</v>
      </c>
      <c r="C209" s="19" t="s">
        <v>147</v>
      </c>
      <c r="D209" s="196">
        <f>SUM(прил8!F214)</f>
        <v>100000</v>
      </c>
      <c r="E209" s="196">
        <f>SUM(прил8!G214)</f>
        <v>100000</v>
      </c>
    </row>
    <row r="210" spans="1:5" ht="15">
      <c r="A210" s="206" t="s">
        <v>277</v>
      </c>
      <c r="B210" s="20" t="s">
        <v>845</v>
      </c>
      <c r="C210" s="19"/>
      <c r="D210" s="196">
        <f>SUM(D211)</f>
        <v>0</v>
      </c>
      <c r="E210" s="196">
        <f>SUM(E211)</f>
        <v>655000</v>
      </c>
    </row>
    <row r="211" spans="1:5" ht="30">
      <c r="A211" s="205" t="s">
        <v>105</v>
      </c>
      <c r="B211" s="20" t="s">
        <v>845</v>
      </c>
      <c r="C211" s="19" t="s">
        <v>147</v>
      </c>
      <c r="D211" s="196">
        <f>SUM(прил8!F145)</f>
        <v>0</v>
      </c>
      <c r="E211" s="196">
        <f>SUM(прил8!G145)</f>
        <v>655000</v>
      </c>
    </row>
    <row r="212" spans="1:5" ht="30">
      <c r="A212" s="205" t="s">
        <v>72</v>
      </c>
      <c r="B212" s="20" t="s">
        <v>846</v>
      </c>
      <c r="C212" s="19"/>
      <c r="D212" s="196">
        <f>SUM(D213)</f>
        <v>0</v>
      </c>
      <c r="E212" s="196">
        <f>SUM(E213)</f>
        <v>150000</v>
      </c>
    </row>
    <row r="213" spans="1:5" ht="30">
      <c r="A213" s="205" t="s">
        <v>105</v>
      </c>
      <c r="B213" s="20" t="s">
        <v>846</v>
      </c>
      <c r="C213" s="19" t="s">
        <v>147</v>
      </c>
      <c r="D213" s="196">
        <f>SUM(прил8!F147)</f>
        <v>0</v>
      </c>
      <c r="E213" s="196">
        <f>SUM(прил8!G147)</f>
        <v>150000</v>
      </c>
    </row>
    <row r="214" spans="1:5" ht="30">
      <c r="A214" s="205" t="s">
        <v>196</v>
      </c>
      <c r="B214" s="20" t="s">
        <v>852</v>
      </c>
      <c r="C214" s="19"/>
      <c r="D214" s="196">
        <f>SUM(D215)</f>
        <v>0</v>
      </c>
      <c r="E214" s="196">
        <f>SUM(E215)</f>
        <v>220000</v>
      </c>
    </row>
    <row r="215" spans="1:5" ht="15">
      <c r="A215" s="205" t="s">
        <v>170</v>
      </c>
      <c r="B215" s="20" t="s">
        <v>852</v>
      </c>
      <c r="C215" s="19" t="s">
        <v>169</v>
      </c>
      <c r="D215" s="196">
        <f>SUM(прил8!F355)</f>
        <v>0</v>
      </c>
      <c r="E215" s="196">
        <f>SUM(прил8!G355)</f>
        <v>220000</v>
      </c>
    </row>
    <row r="216" spans="1:5" ht="15">
      <c r="A216" s="88" t="s">
        <v>818</v>
      </c>
      <c r="B216" s="20" t="s">
        <v>851</v>
      </c>
      <c r="C216" s="19"/>
      <c r="D216" s="196">
        <f>SUM(D217)</f>
        <v>200000</v>
      </c>
      <c r="E216" s="196">
        <f>SUM(E217)</f>
        <v>200000</v>
      </c>
    </row>
    <row r="217" spans="1:5" ht="30">
      <c r="A217" s="88" t="s">
        <v>105</v>
      </c>
      <c r="B217" s="20" t="s">
        <v>851</v>
      </c>
      <c r="C217" s="19" t="s">
        <v>147</v>
      </c>
      <c r="D217" s="196">
        <f>SUM(прил8!F242)</f>
        <v>200000</v>
      </c>
      <c r="E217" s="196">
        <f>SUM(прил8!G242)</f>
        <v>200000</v>
      </c>
    </row>
    <row r="218" spans="1:5" ht="30">
      <c r="A218" s="206" t="s">
        <v>733</v>
      </c>
      <c r="B218" s="20" t="s">
        <v>847</v>
      </c>
      <c r="C218" s="19"/>
      <c r="D218" s="196">
        <f>SUM(D219)</f>
        <v>157500</v>
      </c>
      <c r="E218" s="196">
        <f>SUM(E219)</f>
        <v>157500</v>
      </c>
    </row>
    <row r="219" spans="1:5" ht="30">
      <c r="A219" s="205" t="s">
        <v>105</v>
      </c>
      <c r="B219" s="20" t="s">
        <v>847</v>
      </c>
      <c r="C219" s="19" t="s">
        <v>147</v>
      </c>
      <c r="D219" s="196">
        <f>SUM(прил8!F149)</f>
        <v>157500</v>
      </c>
      <c r="E219" s="196">
        <f>SUM(прил8!G149)</f>
        <v>157500</v>
      </c>
    </row>
    <row r="220" spans="1:5" ht="15">
      <c r="A220" s="206" t="s">
        <v>306</v>
      </c>
      <c r="B220" s="20" t="s">
        <v>848</v>
      </c>
      <c r="C220" s="19"/>
      <c r="D220" s="196">
        <f>SUM(D221)</f>
        <v>0</v>
      </c>
      <c r="E220" s="196">
        <f>SUM(E221)</f>
        <v>100000</v>
      </c>
    </row>
    <row r="221" spans="1:5" ht="30">
      <c r="A221" s="205" t="s">
        <v>105</v>
      </c>
      <c r="B221" s="20" t="s">
        <v>848</v>
      </c>
      <c r="C221" s="19" t="s">
        <v>147</v>
      </c>
      <c r="D221" s="196">
        <f>SUM(прил8!F215)</f>
        <v>0</v>
      </c>
      <c r="E221" s="196">
        <f>SUM(прил8!G215)</f>
        <v>100000</v>
      </c>
    </row>
    <row r="222" spans="1:5" ht="15">
      <c r="A222" s="205" t="s">
        <v>309</v>
      </c>
      <c r="B222" s="20" t="s">
        <v>849</v>
      </c>
      <c r="C222" s="19"/>
      <c r="D222" s="196">
        <f>SUM(D223)</f>
        <v>0</v>
      </c>
      <c r="E222" s="196">
        <f>SUM(E223)</f>
        <v>200000</v>
      </c>
    </row>
    <row r="223" spans="1:5" ht="30">
      <c r="A223" s="205" t="s">
        <v>105</v>
      </c>
      <c r="B223" s="20" t="s">
        <v>849</v>
      </c>
      <c r="C223" s="19" t="s">
        <v>147</v>
      </c>
      <c r="D223" s="196">
        <f>SUM(прил8!F218)</f>
        <v>0</v>
      </c>
      <c r="E223" s="196">
        <f>SUM(прил8!G218)</f>
        <v>200000</v>
      </c>
    </row>
    <row r="224" spans="1:5" ht="15">
      <c r="A224" s="205" t="s">
        <v>377</v>
      </c>
      <c r="B224" s="20" t="s">
        <v>833</v>
      </c>
      <c r="C224" s="19"/>
      <c r="D224" s="196">
        <f>SUM(D225)</f>
        <v>0</v>
      </c>
      <c r="E224" s="196">
        <f>SUM(E225)</f>
        <v>2283818</v>
      </c>
    </row>
    <row r="225" spans="1:5" ht="15">
      <c r="A225" s="205" t="s">
        <v>170</v>
      </c>
      <c r="B225" s="20" t="s">
        <v>833</v>
      </c>
      <c r="C225" s="19" t="s">
        <v>169</v>
      </c>
      <c r="D225" s="196">
        <f>SUM(прил8!F412)</f>
        <v>0</v>
      </c>
      <c r="E225" s="196">
        <f>SUM(прил8!G412)</f>
        <v>2283818</v>
      </c>
    </row>
    <row r="226" spans="1:5" ht="30">
      <c r="A226" s="205" t="s">
        <v>388</v>
      </c>
      <c r="B226" s="20" t="s">
        <v>834</v>
      </c>
      <c r="C226" s="19"/>
      <c r="D226" s="196">
        <f>SUM(D227:D228)</f>
        <v>0</v>
      </c>
      <c r="E226" s="196">
        <f>SUM(E227:E228)</f>
        <v>242489</v>
      </c>
    </row>
    <row r="227" spans="1:5" ht="30">
      <c r="A227" s="205" t="s">
        <v>105</v>
      </c>
      <c r="B227" s="20" t="s">
        <v>834</v>
      </c>
      <c r="C227" s="19" t="s">
        <v>147</v>
      </c>
      <c r="D227" s="196">
        <f>SUM(прил8!F389)</f>
        <v>0</v>
      </c>
      <c r="E227" s="196">
        <f>SUM(прил8!G389)</f>
        <v>4000</v>
      </c>
    </row>
    <row r="228" spans="1:5" ht="15">
      <c r="A228" s="205" t="s">
        <v>170</v>
      </c>
      <c r="B228" s="20" t="s">
        <v>834</v>
      </c>
      <c r="C228" s="19" t="s">
        <v>169</v>
      </c>
      <c r="D228" s="196">
        <f>SUM(прил8!F390)</f>
        <v>0</v>
      </c>
      <c r="E228" s="196">
        <f>SUM(прил8!G390)</f>
        <v>238489</v>
      </c>
    </row>
    <row r="229" spans="1:5" ht="30">
      <c r="A229" s="205" t="s">
        <v>197</v>
      </c>
      <c r="B229" s="20" t="s">
        <v>835</v>
      </c>
      <c r="C229" s="19"/>
      <c r="D229" s="196">
        <f>SUM(D230:D231)</f>
        <v>0</v>
      </c>
      <c r="E229" s="196">
        <f>SUM(E230:E231)</f>
        <v>553930</v>
      </c>
    </row>
    <row r="230" spans="1:5" ht="30">
      <c r="A230" s="205" t="s">
        <v>105</v>
      </c>
      <c r="B230" s="20" t="s">
        <v>835</v>
      </c>
      <c r="C230" s="19" t="s">
        <v>147</v>
      </c>
      <c r="D230" s="196">
        <f>SUM(прил8!F392)</f>
        <v>0</v>
      </c>
      <c r="E230" s="196">
        <f>SUM(прил8!G392)</f>
        <v>9000</v>
      </c>
    </row>
    <row r="231" spans="1:5" ht="15">
      <c r="A231" s="205" t="s">
        <v>170</v>
      </c>
      <c r="B231" s="20" t="s">
        <v>835</v>
      </c>
      <c r="C231" s="19" t="s">
        <v>169</v>
      </c>
      <c r="D231" s="196">
        <f>SUM(прил8!F393)</f>
        <v>0</v>
      </c>
      <c r="E231" s="196">
        <f>SUM(прил8!G393)</f>
        <v>544930</v>
      </c>
    </row>
    <row r="232" spans="1:5" ht="30">
      <c r="A232" s="27" t="s">
        <v>936</v>
      </c>
      <c r="B232" s="20" t="s">
        <v>594</v>
      </c>
      <c r="C232" s="19"/>
      <c r="D232" s="199">
        <f>SUM(D233)</f>
        <v>31262</v>
      </c>
      <c r="E232" s="199">
        <f>SUM(E233)</f>
        <v>31262</v>
      </c>
    </row>
    <row r="233" spans="1:5" ht="30">
      <c r="A233" s="205" t="s">
        <v>105</v>
      </c>
      <c r="B233" s="20" t="s">
        <v>594</v>
      </c>
      <c r="C233" s="19" t="s">
        <v>147</v>
      </c>
      <c r="D233" s="199">
        <f>SUM(прил8!F342)</f>
        <v>31262</v>
      </c>
      <c r="E233" s="199">
        <f>SUM(прил8!G342)</f>
        <v>31262</v>
      </c>
    </row>
    <row r="234" spans="1:5" ht="60">
      <c r="A234" s="90" t="s">
        <v>937</v>
      </c>
      <c r="B234" s="20" t="s">
        <v>596</v>
      </c>
      <c r="C234" s="19"/>
      <c r="D234" s="196">
        <f>SUM(D235)</f>
        <v>29220</v>
      </c>
      <c r="E234" s="196">
        <f>SUM(E235)</f>
        <v>29220</v>
      </c>
    </row>
    <row r="235" spans="1:5" ht="60">
      <c r="A235" s="205" t="s">
        <v>212</v>
      </c>
      <c r="B235" s="20" t="s">
        <v>596</v>
      </c>
      <c r="C235" s="19" t="s">
        <v>144</v>
      </c>
      <c r="D235" s="196">
        <f>SUM(прил8!F344)</f>
        <v>29220</v>
      </c>
      <c r="E235" s="196">
        <f>SUM(прил8!G344)</f>
        <v>29220</v>
      </c>
    </row>
    <row r="236" spans="1:5" ht="15">
      <c r="A236" s="205" t="s">
        <v>132</v>
      </c>
      <c r="B236" s="20" t="s">
        <v>13</v>
      </c>
      <c r="C236" s="19"/>
      <c r="D236" s="196">
        <f>SUM(D237)</f>
        <v>2513908</v>
      </c>
      <c r="E236" s="196">
        <f>SUM(E237)</f>
        <v>2513908</v>
      </c>
    </row>
    <row r="237" spans="1:5" ht="15">
      <c r="A237" s="205" t="s">
        <v>170</v>
      </c>
      <c r="B237" s="20" t="s">
        <v>13</v>
      </c>
      <c r="C237" s="19" t="s">
        <v>169</v>
      </c>
      <c r="D237" s="196">
        <f>SUM(прил8!F414)</f>
        <v>2513908</v>
      </c>
      <c r="E237" s="196">
        <f>SUM(прил8!G414)</f>
        <v>2513908</v>
      </c>
    </row>
    <row r="238" spans="1:5" ht="75">
      <c r="A238" s="205" t="s">
        <v>655</v>
      </c>
      <c r="B238" s="20" t="s">
        <v>704</v>
      </c>
      <c r="C238" s="19"/>
      <c r="D238" s="196">
        <f>SUM(D239:D240)</f>
        <v>16380465</v>
      </c>
      <c r="E238" s="196">
        <f>SUM(E239:E240)</f>
        <v>16380465</v>
      </c>
    </row>
    <row r="239" spans="1:5" ht="30">
      <c r="A239" s="205" t="s">
        <v>105</v>
      </c>
      <c r="B239" s="20" t="s">
        <v>704</v>
      </c>
      <c r="C239" s="19" t="s">
        <v>147</v>
      </c>
      <c r="D239" s="196">
        <f>SUM(прил8!F386)</f>
        <v>31190</v>
      </c>
      <c r="E239" s="196">
        <f>SUM(прил8!G386)</f>
        <v>31190</v>
      </c>
    </row>
    <row r="240" spans="1:5" ht="15">
      <c r="A240" s="205" t="s">
        <v>170</v>
      </c>
      <c r="B240" s="20" t="s">
        <v>704</v>
      </c>
      <c r="C240" s="19" t="s">
        <v>169</v>
      </c>
      <c r="D240" s="196">
        <f>SUM(прил8!F387)</f>
        <v>16349275</v>
      </c>
      <c r="E240" s="196">
        <f>SUM(прил8!G387)</f>
        <v>16349275</v>
      </c>
    </row>
    <row r="241" spans="1:5" ht="15">
      <c r="A241" s="205" t="s">
        <v>198</v>
      </c>
      <c r="B241" s="20" t="s">
        <v>853</v>
      </c>
      <c r="C241" s="19"/>
      <c r="D241" s="196">
        <f>SUM(D242:D243)</f>
        <v>0</v>
      </c>
      <c r="E241" s="196">
        <f>SUM(E242:E243)</f>
        <v>6543314</v>
      </c>
    </row>
    <row r="242" spans="1:5" ht="30">
      <c r="A242" s="205" t="s">
        <v>105</v>
      </c>
      <c r="B242" s="20" t="s">
        <v>853</v>
      </c>
      <c r="C242" s="19" t="s">
        <v>147</v>
      </c>
      <c r="D242" s="196">
        <f>SUM(прил8!F395)</f>
        <v>0</v>
      </c>
      <c r="E242" s="196">
        <f>SUM(прил8!G395)</f>
        <v>100000</v>
      </c>
    </row>
    <row r="243" spans="1:5" ht="15">
      <c r="A243" s="205" t="s">
        <v>170</v>
      </c>
      <c r="B243" s="20" t="s">
        <v>853</v>
      </c>
      <c r="C243" s="19" t="s">
        <v>169</v>
      </c>
      <c r="D243" s="196">
        <f>SUM(прил8!F396)</f>
        <v>0</v>
      </c>
      <c r="E243" s="196">
        <f>SUM(прил8!G396)</f>
        <v>6443314</v>
      </c>
    </row>
    <row r="244" spans="1:5" ht="15">
      <c r="A244" s="205" t="s">
        <v>199</v>
      </c>
      <c r="B244" s="20" t="s">
        <v>854</v>
      </c>
      <c r="C244" s="19"/>
      <c r="D244" s="196">
        <f>SUM(D245:D246)</f>
        <v>0</v>
      </c>
      <c r="E244" s="196">
        <f>SUM(E245:E246)</f>
        <v>1624000</v>
      </c>
    </row>
    <row r="245" spans="1:5" ht="30">
      <c r="A245" s="205" t="s">
        <v>105</v>
      </c>
      <c r="B245" s="20" t="s">
        <v>854</v>
      </c>
      <c r="C245" s="19" t="s">
        <v>147</v>
      </c>
      <c r="D245" s="196">
        <f>SUM(прил8!F398)</f>
        <v>0</v>
      </c>
      <c r="E245" s="196">
        <f>SUM(прил8!G398)</f>
        <v>24000</v>
      </c>
    </row>
    <row r="246" spans="1:5" ht="15">
      <c r="A246" s="205" t="s">
        <v>170</v>
      </c>
      <c r="B246" s="20" t="s">
        <v>854</v>
      </c>
      <c r="C246" s="19" t="s">
        <v>169</v>
      </c>
      <c r="D246" s="196">
        <f>SUM(прил8!F399)</f>
        <v>0</v>
      </c>
      <c r="E246" s="196">
        <f>SUM(прил8!G399)</f>
        <v>1600000</v>
      </c>
    </row>
    <row r="247" spans="1:5" ht="45">
      <c r="A247" s="205" t="s">
        <v>213</v>
      </c>
      <c r="B247" s="20" t="s">
        <v>820</v>
      </c>
      <c r="C247" s="19"/>
      <c r="D247" s="196">
        <f>SUM(D248)</f>
        <v>0</v>
      </c>
      <c r="E247" s="200">
        <f>SUM(E248)</f>
        <v>876600</v>
      </c>
    </row>
    <row r="248" spans="1:5" ht="60">
      <c r="A248" s="205" t="s">
        <v>212</v>
      </c>
      <c r="B248" s="20" t="s">
        <v>820</v>
      </c>
      <c r="C248" s="19" t="s">
        <v>144</v>
      </c>
      <c r="D248" s="196">
        <f>SUM(прил8!F60)</f>
        <v>0</v>
      </c>
      <c r="E248" s="200">
        <f>SUM(прил8!G60)</f>
        <v>876600</v>
      </c>
    </row>
    <row r="249" spans="1:5" ht="45">
      <c r="A249" s="205" t="s">
        <v>189</v>
      </c>
      <c r="B249" s="20" t="s">
        <v>821</v>
      </c>
      <c r="C249" s="19"/>
      <c r="D249" s="196">
        <f>SUM(D250)</f>
        <v>0</v>
      </c>
      <c r="E249" s="200">
        <f>SUM(E250)</f>
        <v>292200</v>
      </c>
    </row>
    <row r="250" spans="1:5" ht="60">
      <c r="A250" s="205" t="s">
        <v>212</v>
      </c>
      <c r="B250" s="20" t="s">
        <v>821</v>
      </c>
      <c r="C250" s="19" t="s">
        <v>144</v>
      </c>
      <c r="D250" s="196">
        <f>SUM(прил8!F62)</f>
        <v>0</v>
      </c>
      <c r="E250" s="200">
        <f>SUM(прил8!G62)</f>
        <v>292200</v>
      </c>
    </row>
    <row r="251" spans="1:5" ht="30">
      <c r="A251" s="205" t="s">
        <v>748</v>
      </c>
      <c r="B251" s="20" t="s">
        <v>856</v>
      </c>
      <c r="C251" s="19"/>
      <c r="D251" s="196">
        <f>SUM(D252)</f>
        <v>0</v>
      </c>
      <c r="E251" s="196">
        <f>SUM(E252)</f>
        <v>13868524</v>
      </c>
    </row>
    <row r="252" spans="1:5" ht="15">
      <c r="A252" s="205" t="s">
        <v>170</v>
      </c>
      <c r="B252" s="20" t="s">
        <v>856</v>
      </c>
      <c r="C252" s="19" t="s">
        <v>169</v>
      </c>
      <c r="D252" s="196">
        <f>SUM(прил8!F416)</f>
        <v>0</v>
      </c>
      <c r="E252" s="196">
        <f>SUM(прил8!G416)</f>
        <v>13868524</v>
      </c>
    </row>
    <row r="253" spans="1:5" ht="45">
      <c r="A253" s="205" t="s">
        <v>216</v>
      </c>
      <c r="B253" s="20" t="s">
        <v>855</v>
      </c>
      <c r="C253" s="19"/>
      <c r="D253" s="196">
        <f>SUM(D254)</f>
        <v>0</v>
      </c>
      <c r="E253" s="196">
        <f>SUM(E254)</f>
        <v>122900</v>
      </c>
    </row>
    <row r="254" spans="1:5" ht="30">
      <c r="A254" s="205" t="s">
        <v>228</v>
      </c>
      <c r="B254" s="20" t="s">
        <v>855</v>
      </c>
      <c r="C254" s="19" t="s">
        <v>222</v>
      </c>
      <c r="D254" s="196">
        <f>SUM(прил8!F151)</f>
        <v>0</v>
      </c>
      <c r="E254" s="196">
        <f>SUM(прил8!G151)</f>
        <v>122900</v>
      </c>
    </row>
    <row r="255" spans="1:5" ht="35.25" customHeight="1">
      <c r="A255" s="205" t="s">
        <v>220</v>
      </c>
      <c r="B255" s="20" t="s">
        <v>822</v>
      </c>
      <c r="C255" s="19"/>
      <c r="D255" s="196">
        <f>SUM(D256)</f>
        <v>0</v>
      </c>
      <c r="E255" s="200">
        <f>SUM(E256)</f>
        <v>1753200</v>
      </c>
    </row>
    <row r="256" spans="1:5" ht="60">
      <c r="A256" s="205" t="s">
        <v>212</v>
      </c>
      <c r="B256" s="20" t="s">
        <v>822</v>
      </c>
      <c r="C256" s="19" t="s">
        <v>144</v>
      </c>
      <c r="D256" s="196">
        <f>SUM(прил8!F64)</f>
        <v>0</v>
      </c>
      <c r="E256" s="200">
        <f>SUM(прил8!G64)</f>
        <v>1753200</v>
      </c>
    </row>
    <row r="257" spans="1:5" ht="30">
      <c r="A257" s="206" t="s">
        <v>176</v>
      </c>
      <c r="B257" s="20" t="s">
        <v>656</v>
      </c>
      <c r="C257" s="19"/>
      <c r="D257" s="196">
        <f>SUM(D258)</f>
        <v>0</v>
      </c>
      <c r="E257" s="196">
        <f>SUM(E258)</f>
        <v>292200</v>
      </c>
    </row>
    <row r="258" spans="1:5" ht="60">
      <c r="A258" s="205" t="s">
        <v>212</v>
      </c>
      <c r="B258" s="20" t="s">
        <v>656</v>
      </c>
      <c r="C258" s="19" t="s">
        <v>144</v>
      </c>
      <c r="D258" s="196">
        <f>SUM(прил8!F66)</f>
        <v>0</v>
      </c>
      <c r="E258" s="196">
        <f>SUM(прил8!G66)</f>
        <v>292200</v>
      </c>
    </row>
    <row r="259" spans="1:5" ht="45">
      <c r="A259" s="205" t="s">
        <v>373</v>
      </c>
      <c r="B259" s="20" t="s">
        <v>703</v>
      </c>
      <c r="C259" s="19"/>
      <c r="D259" s="196">
        <f>SUM(D260)</f>
        <v>1033183</v>
      </c>
      <c r="E259" s="196">
        <f>SUM(E260)</f>
        <v>1033183</v>
      </c>
    </row>
    <row r="260" spans="1:5" ht="15">
      <c r="A260" s="205" t="s">
        <v>170</v>
      </c>
      <c r="B260" s="20" t="s">
        <v>703</v>
      </c>
      <c r="C260" s="19" t="s">
        <v>169</v>
      </c>
      <c r="D260" s="196">
        <f>SUM(прил8!F384)</f>
        <v>1033183</v>
      </c>
      <c r="E260" s="196">
        <f>SUM(прил8!G384)</f>
        <v>1033183</v>
      </c>
    </row>
    <row r="261" spans="1:5" ht="30">
      <c r="A261" s="206" t="s">
        <v>130</v>
      </c>
      <c r="B261" s="20" t="s">
        <v>843</v>
      </c>
      <c r="C261" s="19"/>
      <c r="D261" s="196">
        <f>SUM(D262)</f>
        <v>0</v>
      </c>
      <c r="E261" s="196">
        <f>SUM(E262)</f>
        <v>209123</v>
      </c>
    </row>
    <row r="262" spans="1:5" ht="60">
      <c r="A262" s="205" t="s">
        <v>212</v>
      </c>
      <c r="B262" s="20" t="s">
        <v>843</v>
      </c>
      <c r="C262" s="19" t="s">
        <v>144</v>
      </c>
      <c r="D262" s="196">
        <f>SUM(прил8!F68)</f>
        <v>0</v>
      </c>
      <c r="E262" s="196">
        <f>SUM(прил8!G68)</f>
        <v>209123</v>
      </c>
    </row>
    <row r="263" spans="1:5" ht="45">
      <c r="A263" s="206" t="s">
        <v>129</v>
      </c>
      <c r="B263" s="20" t="s">
        <v>261</v>
      </c>
      <c r="C263" s="19"/>
      <c r="D263" s="196">
        <f>SUM(D264)</f>
        <v>292200</v>
      </c>
      <c r="E263" s="196">
        <f>SUM(E264)</f>
        <v>292200</v>
      </c>
    </row>
    <row r="264" spans="1:5" ht="60">
      <c r="A264" s="205" t="s">
        <v>212</v>
      </c>
      <c r="B264" s="20" t="s">
        <v>261</v>
      </c>
      <c r="C264" s="19" t="s">
        <v>144</v>
      </c>
      <c r="D264" s="196">
        <f>SUM(прил8!F70)</f>
        <v>292200</v>
      </c>
      <c r="E264" s="196">
        <f>SUM(прил8!G70)</f>
        <v>292200</v>
      </c>
    </row>
    <row r="265" spans="1:5" ht="81" customHeight="1">
      <c r="A265" s="206" t="s">
        <v>285</v>
      </c>
      <c r="B265" s="20" t="s">
        <v>286</v>
      </c>
      <c r="C265" s="19"/>
      <c r="D265" s="196">
        <f>SUM(D266:D267)</f>
        <v>0</v>
      </c>
      <c r="E265" s="196">
        <f>SUM(E266:E267)</f>
        <v>1080734</v>
      </c>
    </row>
    <row r="266" spans="1:5" ht="60">
      <c r="A266" s="205" t="s">
        <v>212</v>
      </c>
      <c r="B266" s="20" t="s">
        <v>286</v>
      </c>
      <c r="C266" s="19" t="s">
        <v>144</v>
      </c>
      <c r="D266" s="196">
        <f>SUM(прил8!F153)</f>
        <v>0</v>
      </c>
      <c r="E266" s="196">
        <f>SUM(прил8!G153)</f>
        <v>951434</v>
      </c>
    </row>
    <row r="267" spans="1:5" ht="30">
      <c r="A267" s="205" t="s">
        <v>105</v>
      </c>
      <c r="B267" s="20" t="s">
        <v>286</v>
      </c>
      <c r="C267" s="19" t="s">
        <v>147</v>
      </c>
      <c r="D267" s="196">
        <f>SUM(прил8!F154)</f>
        <v>0</v>
      </c>
      <c r="E267" s="196">
        <f>SUM(прил8!G154)</f>
        <v>129300</v>
      </c>
    </row>
    <row r="268" spans="1:5" ht="15">
      <c r="A268" s="204" t="s">
        <v>214</v>
      </c>
      <c r="B268" s="21" t="s">
        <v>266</v>
      </c>
      <c r="C268" s="22"/>
      <c r="D268" s="195">
        <f>SUM(D269)</f>
        <v>500000</v>
      </c>
      <c r="E268" s="195">
        <f>SUM(E269)</f>
        <v>500000</v>
      </c>
    </row>
    <row r="269" spans="1:5" ht="15">
      <c r="A269" s="205" t="s">
        <v>215</v>
      </c>
      <c r="B269" s="20" t="s">
        <v>267</v>
      </c>
      <c r="C269" s="19"/>
      <c r="D269" s="196">
        <f>SUM(D270)</f>
        <v>500000</v>
      </c>
      <c r="E269" s="196">
        <f>SUM(E270)</f>
        <v>500000</v>
      </c>
    </row>
    <row r="270" spans="1:5" ht="15">
      <c r="A270" s="205" t="s">
        <v>125</v>
      </c>
      <c r="B270" s="20" t="s">
        <v>268</v>
      </c>
      <c r="C270" s="19"/>
      <c r="D270" s="196">
        <f>SUM(D271)</f>
        <v>500000</v>
      </c>
      <c r="E270" s="196">
        <f>SUM(E271)</f>
        <v>500000</v>
      </c>
    </row>
    <row r="271" spans="1:5" ht="15">
      <c r="A271" s="205" t="s">
        <v>149</v>
      </c>
      <c r="B271" s="20" t="s">
        <v>268</v>
      </c>
      <c r="C271" s="19" t="s">
        <v>148</v>
      </c>
      <c r="D271" s="196">
        <f>SUM(прил8!F76)</f>
        <v>500000</v>
      </c>
      <c r="E271" s="196">
        <f>SUM(прил8!G76)</f>
        <v>500000</v>
      </c>
    </row>
    <row r="272" spans="1:5" ht="28.5">
      <c r="A272" s="207" t="s">
        <v>186</v>
      </c>
      <c r="B272" s="21" t="s">
        <v>287</v>
      </c>
      <c r="C272" s="22"/>
      <c r="D272" s="195">
        <f>SUM(D273)</f>
        <v>333780285</v>
      </c>
      <c r="E272" s="195">
        <f>SUM(E273)</f>
        <v>331460774</v>
      </c>
    </row>
    <row r="273" spans="1:5" ht="30">
      <c r="A273" s="206" t="s">
        <v>187</v>
      </c>
      <c r="B273" s="20" t="s">
        <v>288</v>
      </c>
      <c r="C273" s="19"/>
      <c r="D273" s="196">
        <f>SUM(D274+D277+D279+D281+D285+D287+D289+D291+D294+D297+D299)</f>
        <v>333780285</v>
      </c>
      <c r="E273" s="196">
        <f>SUM(E274+E277+E279+E281+E285+E287+E289+E291+E294+E297+E299)</f>
        <v>331460774</v>
      </c>
    </row>
    <row r="274" spans="1:5" ht="30">
      <c r="A274" s="206" t="s">
        <v>98</v>
      </c>
      <c r="B274" s="20" t="s">
        <v>707</v>
      </c>
      <c r="C274" s="19"/>
      <c r="D274" s="196">
        <f>SUM(D275:D276)</f>
        <v>2076800</v>
      </c>
      <c r="E274" s="196">
        <f>SUM(E275:E276)</f>
        <v>2076800</v>
      </c>
    </row>
    <row r="275" spans="1:5" ht="60">
      <c r="A275" s="205" t="s">
        <v>212</v>
      </c>
      <c r="B275" s="20" t="s">
        <v>708</v>
      </c>
      <c r="C275" s="19" t="s">
        <v>144</v>
      </c>
      <c r="D275" s="196">
        <f>SUM(прил8!F260+прил8!F278)</f>
        <v>1931800</v>
      </c>
      <c r="E275" s="196">
        <f>SUM(прил8!G260+прил8!G278)</f>
        <v>1931800</v>
      </c>
    </row>
    <row r="276" spans="1:5" ht="15">
      <c r="A276" s="205" t="s">
        <v>170</v>
      </c>
      <c r="B276" s="20" t="s">
        <v>707</v>
      </c>
      <c r="C276" s="19" t="s">
        <v>169</v>
      </c>
      <c r="D276" s="196">
        <f>SUM(прил8!F279)</f>
        <v>145000</v>
      </c>
      <c r="E276" s="196">
        <f>SUM(прил8!G279)</f>
        <v>145000</v>
      </c>
    </row>
    <row r="277" spans="1:5" ht="63">
      <c r="A277" s="217" t="s">
        <v>101</v>
      </c>
      <c r="B277" s="20" t="s">
        <v>709</v>
      </c>
      <c r="C277" s="19"/>
      <c r="D277" s="196">
        <f>SUM(D278)</f>
        <v>4302840</v>
      </c>
      <c r="E277" s="196">
        <f>SUM(E278)</f>
        <v>4302840</v>
      </c>
    </row>
    <row r="278" spans="1:5" ht="30">
      <c r="A278" s="205" t="s">
        <v>105</v>
      </c>
      <c r="B278" s="20" t="s">
        <v>709</v>
      </c>
      <c r="C278" s="19" t="s">
        <v>147</v>
      </c>
      <c r="D278" s="196">
        <f>SUM(прил8!F281)</f>
        <v>4302840</v>
      </c>
      <c r="E278" s="196">
        <f>SUM(прил8!G281)</f>
        <v>4302840</v>
      </c>
    </row>
    <row r="279" spans="1:5" ht="45">
      <c r="A279" s="88" t="s">
        <v>787</v>
      </c>
      <c r="B279" s="20" t="s">
        <v>831</v>
      </c>
      <c r="C279" s="19"/>
      <c r="D279" s="196">
        <f>SUM(D280)</f>
        <v>100000</v>
      </c>
      <c r="E279" s="196">
        <f>SUM(E280)</f>
        <v>100000</v>
      </c>
    </row>
    <row r="280" spans="1:5" ht="30">
      <c r="A280" s="88" t="s">
        <v>105</v>
      </c>
      <c r="B280" s="20" t="s">
        <v>831</v>
      </c>
      <c r="C280" s="19" t="s">
        <v>147</v>
      </c>
      <c r="D280" s="196">
        <f>SUM(прил8!F327)</f>
        <v>100000</v>
      </c>
      <c r="E280" s="196">
        <f>SUM(прил8!G327)</f>
        <v>100000</v>
      </c>
    </row>
    <row r="281" spans="1:5" ht="15">
      <c r="A281" s="209" t="s">
        <v>217</v>
      </c>
      <c r="B281" s="20" t="s">
        <v>289</v>
      </c>
      <c r="C281" s="19"/>
      <c r="D281" s="196">
        <f>SUM(D282:D284)</f>
        <v>129041748</v>
      </c>
      <c r="E281" s="196">
        <f>SUM(E282:E284)</f>
        <v>126662237</v>
      </c>
    </row>
    <row r="282" spans="1:5" ht="60">
      <c r="A282" s="205" t="s">
        <v>212</v>
      </c>
      <c r="B282" s="20" t="s">
        <v>289</v>
      </c>
      <c r="C282" s="19" t="s">
        <v>144</v>
      </c>
      <c r="D282" s="196">
        <f>SUM(прил8!F253+прил8!F296+прил8!F313+прил8!F323+прил8!F334+прил8!F158+прил8!F166)</f>
        <v>56233400</v>
      </c>
      <c r="E282" s="196">
        <f>SUM(прил8!G253+прил8!G296+прил8!G313+прил8!G323+прил8!G334+прил8!G158+прил8!G166)</f>
        <v>56233400</v>
      </c>
    </row>
    <row r="283" spans="1:5" ht="30">
      <c r="A283" s="205" t="s">
        <v>105</v>
      </c>
      <c r="B283" s="20" t="s">
        <v>289</v>
      </c>
      <c r="C283" s="19" t="s">
        <v>147</v>
      </c>
      <c r="D283" s="196">
        <f>SUM(прил8!F254+прил8!F275+прил8!F297+прил8!F314+прил8!F324+прил8!F335+прил8!F159)</f>
        <v>66563791</v>
      </c>
      <c r="E283" s="196">
        <f>SUM(прил8!G254+прил8!G275+прил8!G297+прил8!G314+прил8!G324+прил8!G335+прил8!G159)</f>
        <v>64184280</v>
      </c>
    </row>
    <row r="284" spans="1:5" ht="15">
      <c r="A284" s="218" t="s">
        <v>149</v>
      </c>
      <c r="B284" s="20" t="s">
        <v>289</v>
      </c>
      <c r="C284" s="19" t="s">
        <v>148</v>
      </c>
      <c r="D284" s="196">
        <f>SUM(прил8!F255+прил8!F276+прил8!F298+прил8!F315+прил8!F325+прил8!F336+прил8!F160)</f>
        <v>6244557</v>
      </c>
      <c r="E284" s="196">
        <f>SUM(прил8!G255+прил8!G276+прил8!G298+прил8!G315+прил8!G325+прил8!G336+прил8!G160)</f>
        <v>6244557</v>
      </c>
    </row>
    <row r="285" spans="1:5" ht="15">
      <c r="A285" s="206" t="s">
        <v>80</v>
      </c>
      <c r="B285" s="20" t="s">
        <v>858</v>
      </c>
      <c r="C285" s="19"/>
      <c r="D285" s="196">
        <f>SUM(D286)</f>
        <v>0</v>
      </c>
      <c r="E285" s="196">
        <f>SUM(E286)</f>
        <v>150000</v>
      </c>
    </row>
    <row r="286" spans="1:5" ht="30">
      <c r="A286" s="205" t="s">
        <v>105</v>
      </c>
      <c r="B286" s="20" t="s">
        <v>858</v>
      </c>
      <c r="C286" s="19" t="s">
        <v>147</v>
      </c>
      <c r="D286" s="196">
        <f>SUM(прил8!F283)</f>
        <v>0</v>
      </c>
      <c r="E286" s="196">
        <f>SUM(прил8!G283)</f>
        <v>150000</v>
      </c>
    </row>
    <row r="287" spans="1:5" ht="15">
      <c r="A287" s="206" t="s">
        <v>93</v>
      </c>
      <c r="B287" s="19" t="s">
        <v>714</v>
      </c>
      <c r="C287" s="19"/>
      <c r="D287" s="196">
        <f>SUM(D288)</f>
        <v>100000</v>
      </c>
      <c r="E287" s="196">
        <f>SUM(E288)</f>
        <v>10000</v>
      </c>
    </row>
    <row r="288" spans="1:5" ht="30">
      <c r="A288" s="205" t="s">
        <v>105</v>
      </c>
      <c r="B288" s="19" t="s">
        <v>714</v>
      </c>
      <c r="C288" s="19" t="s">
        <v>147</v>
      </c>
      <c r="D288" s="196">
        <f>SUM(прил8!F317)</f>
        <v>100000</v>
      </c>
      <c r="E288" s="196">
        <f>SUM(прил8!G317)</f>
        <v>10000</v>
      </c>
    </row>
    <row r="289" spans="1:5" ht="45">
      <c r="A289" s="88" t="s">
        <v>21</v>
      </c>
      <c r="B289" s="19" t="s">
        <v>857</v>
      </c>
      <c r="C289" s="19"/>
      <c r="D289" s="196">
        <f>SUM(D290)</f>
        <v>100000</v>
      </c>
      <c r="E289" s="196">
        <f>SUM(E290)</f>
        <v>100000</v>
      </c>
    </row>
    <row r="290" spans="1:5" ht="30">
      <c r="A290" s="88" t="s">
        <v>105</v>
      </c>
      <c r="B290" s="19" t="s">
        <v>857</v>
      </c>
      <c r="C290" s="19" t="s">
        <v>147</v>
      </c>
      <c r="D290" s="196">
        <f>SUM(прил8!F168)</f>
        <v>100000</v>
      </c>
      <c r="E290" s="196">
        <f>SUM(прил8!G168)</f>
        <v>100000</v>
      </c>
    </row>
    <row r="291" spans="1:5" ht="90">
      <c r="A291" s="205" t="s">
        <v>584</v>
      </c>
      <c r="B291" s="20" t="s">
        <v>706</v>
      </c>
      <c r="C291" s="19"/>
      <c r="D291" s="196">
        <f>SUM(D292:D293)</f>
        <v>28656062</v>
      </c>
      <c r="E291" s="196">
        <f>SUM(E292:E293)</f>
        <v>28656062</v>
      </c>
    </row>
    <row r="292" spans="1:5" ht="60">
      <c r="A292" s="205" t="s">
        <v>212</v>
      </c>
      <c r="B292" s="20" t="s">
        <v>706</v>
      </c>
      <c r="C292" s="19" t="s">
        <v>144</v>
      </c>
      <c r="D292" s="196">
        <f>SUM(прил8!F257)</f>
        <v>28258985</v>
      </c>
      <c r="E292" s="196">
        <f>SUM(прил8!G257)</f>
        <v>28258985</v>
      </c>
    </row>
    <row r="293" spans="1:5" ht="30">
      <c r="A293" s="205" t="s">
        <v>105</v>
      </c>
      <c r="B293" s="20" t="s">
        <v>706</v>
      </c>
      <c r="C293" s="19" t="s">
        <v>147</v>
      </c>
      <c r="D293" s="196">
        <f>SUM(прил8!F258)</f>
        <v>397077</v>
      </c>
      <c r="E293" s="196">
        <f>SUM(прил8!G258)</f>
        <v>397077</v>
      </c>
    </row>
    <row r="294" spans="1:5" ht="105">
      <c r="A294" s="205" t="s">
        <v>585</v>
      </c>
      <c r="B294" s="20" t="s">
        <v>710</v>
      </c>
      <c r="C294" s="19"/>
      <c r="D294" s="196">
        <f>SUM(D295:D296)</f>
        <v>169183637</v>
      </c>
      <c r="E294" s="196">
        <f>SUM(E295:E296)</f>
        <v>169183637</v>
      </c>
    </row>
    <row r="295" spans="1:5" ht="60">
      <c r="A295" s="205" t="s">
        <v>212</v>
      </c>
      <c r="B295" s="20" t="s">
        <v>710</v>
      </c>
      <c r="C295" s="19" t="s">
        <v>144</v>
      </c>
      <c r="D295" s="196">
        <f>SUM(прил8!F285)</f>
        <v>161690031</v>
      </c>
      <c r="E295" s="196">
        <f>SUM(прил8!G285)</f>
        <v>161690031</v>
      </c>
    </row>
    <row r="296" spans="1:5" ht="30">
      <c r="A296" s="205" t="s">
        <v>105</v>
      </c>
      <c r="B296" s="20" t="s">
        <v>711</v>
      </c>
      <c r="C296" s="19" t="s">
        <v>147</v>
      </c>
      <c r="D296" s="196">
        <f>SUM(прил8!F286)</f>
        <v>7493606</v>
      </c>
      <c r="E296" s="196">
        <f>SUM(прил8!G286)</f>
        <v>7493606</v>
      </c>
    </row>
    <row r="297" spans="1:5" ht="45">
      <c r="A297" s="205" t="s">
        <v>131</v>
      </c>
      <c r="B297" s="19" t="s">
        <v>712</v>
      </c>
      <c r="C297" s="19"/>
      <c r="D297" s="196">
        <f>SUM(D298)</f>
        <v>166326</v>
      </c>
      <c r="E297" s="196">
        <f>SUM(E298)</f>
        <v>166326</v>
      </c>
    </row>
    <row r="298" spans="1:5" ht="60">
      <c r="A298" s="205" t="s">
        <v>750</v>
      </c>
      <c r="B298" s="19" t="s">
        <v>712</v>
      </c>
      <c r="C298" s="19" t="s">
        <v>144</v>
      </c>
      <c r="D298" s="196">
        <f>SUM(прил8!F311)</f>
        <v>166326</v>
      </c>
      <c r="E298" s="196">
        <f>SUM(прил8!G311)</f>
        <v>166326</v>
      </c>
    </row>
    <row r="299" spans="1:5" ht="45">
      <c r="A299" s="205" t="s">
        <v>219</v>
      </c>
      <c r="B299" s="19" t="s">
        <v>715</v>
      </c>
      <c r="C299" s="19"/>
      <c r="D299" s="196">
        <f>SUM(D300)</f>
        <v>52872</v>
      </c>
      <c r="E299" s="196">
        <f>SUM(E300)</f>
        <v>52872</v>
      </c>
    </row>
    <row r="300" spans="1:5" ht="60">
      <c r="A300" s="205" t="s">
        <v>212</v>
      </c>
      <c r="B300" s="19" t="s">
        <v>715</v>
      </c>
      <c r="C300" s="19" t="s">
        <v>144</v>
      </c>
      <c r="D300" s="196">
        <f>SUM(прил8!F332)</f>
        <v>52872</v>
      </c>
      <c r="E300" s="196">
        <f>SUM(прил8!G332)</f>
        <v>52872</v>
      </c>
    </row>
  </sheetData>
  <sheetProtection/>
  <mergeCells count="3">
    <mergeCell ref="A1:A6"/>
    <mergeCell ref="B1:E5"/>
    <mergeCell ref="A7:E11"/>
  </mergeCells>
  <printOptions/>
  <pageMargins left="0.5118110236220472" right="0.4330708661417323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9"/>
  <sheetViews>
    <sheetView view="pageBreakPreview" zoomScale="33" zoomScaleNormal="33" zoomScaleSheetLayoutView="33" zoomScalePageLayoutView="0" workbookViewId="0" topLeftCell="A1">
      <selection activeCell="A9" sqref="A9"/>
    </sheetView>
  </sheetViews>
  <sheetFormatPr defaultColWidth="9.140625" defaultRowHeight="15"/>
  <cols>
    <col min="1" max="1" width="6.7109375" style="63" customWidth="1"/>
    <col min="2" max="2" width="53.28125" style="63" customWidth="1"/>
    <col min="3" max="3" width="22.57421875" style="64" customWidth="1"/>
    <col min="4" max="4" width="36.57421875" style="65" customWidth="1"/>
    <col min="5" max="5" width="19.00390625" style="65" customWidth="1"/>
    <col min="6" max="6" width="43.28125" style="65" customWidth="1"/>
    <col min="7" max="7" width="28.8515625" style="64" customWidth="1"/>
    <col min="8" max="8" width="28.00390625" style="64" customWidth="1"/>
    <col min="9" max="9" width="19.8515625" style="66" customWidth="1"/>
    <col min="10" max="10" width="2.421875" style="66" customWidth="1"/>
    <col min="11" max="11" width="0.2890625" style="64" hidden="1" customWidth="1"/>
    <col min="12" max="12" width="10.421875" style="64" customWidth="1"/>
    <col min="13" max="13" width="25.28125" style="64" customWidth="1"/>
    <col min="14" max="14" width="30.57421875" style="66" customWidth="1"/>
    <col min="15" max="15" width="9.7109375" style="66" customWidth="1"/>
    <col min="16" max="16" width="38.00390625" style="66" customWidth="1"/>
    <col min="17" max="17" width="22.8515625" style="66" customWidth="1"/>
    <col min="18" max="18" width="28.57421875" style="66" customWidth="1"/>
    <col min="19" max="19" width="35.7109375" style="66" customWidth="1"/>
    <col min="20" max="20" width="12.421875" style="66" customWidth="1"/>
    <col min="21" max="21" width="4.421875" style="66" customWidth="1"/>
    <col min="22" max="22" width="10.00390625" style="66" customWidth="1"/>
    <col min="23" max="23" width="4.7109375" style="66" customWidth="1"/>
    <col min="24" max="24" width="9.8515625" style="66" hidden="1" customWidth="1"/>
    <col min="25" max="27" width="10.00390625" style="66" hidden="1" customWidth="1"/>
    <col min="28" max="28" width="32.421875" style="66" customWidth="1"/>
    <col min="29" max="29" width="15.421875" style="66" customWidth="1"/>
    <col min="30" max="30" width="4.28125" style="66" customWidth="1"/>
    <col min="31" max="31" width="25.140625" style="66" customWidth="1"/>
    <col min="32" max="16384" width="9.140625" style="66" customWidth="1"/>
  </cols>
  <sheetData>
    <row r="1" ht="29.25" customHeight="1">
      <c r="D1" s="64"/>
    </row>
    <row r="2" spans="1:31" ht="123" customHeigh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353" t="s">
        <v>1043</v>
      </c>
      <c r="Q2" s="353"/>
      <c r="R2" s="353"/>
      <c r="S2" s="353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</row>
    <row r="3" spans="1:31" ht="96.75" customHeight="1">
      <c r="A3" s="355" t="s">
        <v>809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</row>
    <row r="4" spans="1:31" s="70" customFormat="1" ht="409.5" customHeight="1">
      <c r="A4" s="367" t="s">
        <v>597</v>
      </c>
      <c r="B4" s="380" t="s">
        <v>598</v>
      </c>
      <c r="C4" s="368" t="s">
        <v>866</v>
      </c>
      <c r="D4" s="368" t="s">
        <v>599</v>
      </c>
      <c r="E4" s="368" t="s">
        <v>600</v>
      </c>
      <c r="F4" s="368" t="s">
        <v>601</v>
      </c>
      <c r="G4" s="375" t="s">
        <v>867</v>
      </c>
      <c r="H4" s="376"/>
      <c r="I4" s="376"/>
      <c r="J4" s="377"/>
      <c r="K4" s="377"/>
      <c r="L4" s="377"/>
      <c r="M4" s="361"/>
      <c r="N4" s="378" t="s">
        <v>688</v>
      </c>
      <c r="O4" s="379"/>
      <c r="P4" s="302" t="s">
        <v>689</v>
      </c>
      <c r="Q4" s="358" t="s">
        <v>690</v>
      </c>
      <c r="R4" s="359"/>
      <c r="S4" s="360"/>
      <c r="T4" s="360"/>
      <c r="U4" s="360"/>
      <c r="V4" s="360"/>
      <c r="W4" s="360"/>
      <c r="X4" s="360"/>
      <c r="Y4" s="360"/>
      <c r="Z4" s="360"/>
      <c r="AA4" s="361"/>
      <c r="AB4" s="362" t="s">
        <v>868</v>
      </c>
      <c r="AC4" s="363"/>
      <c r="AD4" s="363"/>
      <c r="AE4" s="364"/>
    </row>
    <row r="5" spans="1:31" s="70" customFormat="1" ht="210.75" customHeight="1">
      <c r="A5" s="367"/>
      <c r="B5" s="380"/>
      <c r="C5" s="368"/>
      <c r="D5" s="368"/>
      <c r="E5" s="368"/>
      <c r="F5" s="368"/>
      <c r="G5" s="219" t="s">
        <v>602</v>
      </c>
      <c r="H5" s="220" t="s">
        <v>869</v>
      </c>
      <c r="I5" s="365" t="s">
        <v>1026</v>
      </c>
      <c r="J5" s="366"/>
      <c r="K5" s="370"/>
      <c r="L5" s="370"/>
      <c r="M5" s="300" t="s">
        <v>1027</v>
      </c>
      <c r="N5" s="365" t="s">
        <v>870</v>
      </c>
      <c r="O5" s="366"/>
      <c r="P5" s="220" t="s">
        <v>871</v>
      </c>
      <c r="Q5" s="243" t="s">
        <v>927</v>
      </c>
      <c r="R5" s="301" t="s">
        <v>1028</v>
      </c>
      <c r="S5" s="243" t="s">
        <v>928</v>
      </c>
      <c r="T5" s="365" t="s">
        <v>872</v>
      </c>
      <c r="U5" s="366"/>
      <c r="V5" s="366"/>
      <c r="W5" s="366"/>
      <c r="X5" s="366"/>
      <c r="Y5" s="366"/>
      <c r="Z5" s="366"/>
      <c r="AA5" s="366"/>
      <c r="AB5" s="300" t="s">
        <v>1029</v>
      </c>
      <c r="AC5" s="365" t="s">
        <v>1030</v>
      </c>
      <c r="AD5" s="366"/>
      <c r="AE5" s="366"/>
    </row>
    <row r="6" spans="1:31" s="72" customFormat="1" ht="27.75" customHeight="1">
      <c r="A6" s="367"/>
      <c r="B6" s="380"/>
      <c r="C6" s="368"/>
      <c r="D6" s="368"/>
      <c r="E6" s="368"/>
      <c r="F6" s="368"/>
      <c r="G6" s="382" t="s">
        <v>603</v>
      </c>
      <c r="H6" s="383"/>
      <c r="I6" s="383"/>
      <c r="J6" s="360"/>
      <c r="K6" s="360"/>
      <c r="L6" s="360"/>
      <c r="M6" s="361"/>
      <c r="N6" s="369" t="s">
        <v>604</v>
      </c>
      <c r="O6" s="370"/>
      <c r="P6" s="71" t="s">
        <v>605</v>
      </c>
      <c r="Q6" s="349" t="s">
        <v>606</v>
      </c>
      <c r="R6" s="350"/>
      <c r="S6" s="351"/>
      <c r="T6" s="351"/>
      <c r="U6" s="351"/>
      <c r="V6" s="351"/>
      <c r="W6" s="351"/>
      <c r="X6" s="351"/>
      <c r="Y6" s="351"/>
      <c r="Z6" s="351"/>
      <c r="AA6" s="352"/>
      <c r="AB6" s="340" t="s">
        <v>607</v>
      </c>
      <c r="AC6" s="341"/>
      <c r="AD6" s="341"/>
      <c r="AE6" s="342"/>
    </row>
    <row r="7" spans="1:31" s="73" customFormat="1" ht="159.75" customHeight="1">
      <c r="A7" s="386" t="s">
        <v>611</v>
      </c>
      <c r="B7" s="387"/>
      <c r="C7" s="244">
        <f aca="true" t="shared" si="0" ref="C7:H7">SUM(C8:C17)</f>
        <v>19096</v>
      </c>
      <c r="D7" s="285">
        <f>SUM(D8:D17)</f>
        <v>13098.895220000002</v>
      </c>
      <c r="E7" s="283">
        <f t="shared" si="0"/>
        <v>712.2</v>
      </c>
      <c r="F7" s="285">
        <f>SUM(F8:F17)</f>
        <v>12386.69522</v>
      </c>
      <c r="G7" s="283">
        <f t="shared" si="0"/>
        <v>3998.0535600000003</v>
      </c>
      <c r="H7" s="283">
        <f t="shared" si="0"/>
        <v>455.00000000000006</v>
      </c>
      <c r="I7" s="346">
        <f>SUM(I8:L17)</f>
        <v>3143.0535600000003</v>
      </c>
      <c r="J7" s="348"/>
      <c r="K7" s="385"/>
      <c r="L7" s="385"/>
      <c r="M7" s="245">
        <f>SUM(M8:M17)</f>
        <v>400</v>
      </c>
      <c r="N7" s="343">
        <f>SUM(N8:N17)</f>
        <v>128.6</v>
      </c>
      <c r="O7" s="335"/>
      <c r="P7" s="283">
        <f>SUM(P8:P17)</f>
        <v>151.20000000000002</v>
      </c>
      <c r="Q7" s="246">
        <f>SUM(Q8:Q17)</f>
        <v>70</v>
      </c>
      <c r="R7" s="246">
        <f>SUM(R8:R17)</f>
        <v>1494.9479999999999</v>
      </c>
      <c r="S7" s="246">
        <f>SUM(S8:S17)</f>
        <v>640.692</v>
      </c>
      <c r="T7" s="343">
        <f>SUM(T8:T17)</f>
        <v>128.6</v>
      </c>
      <c r="U7" s="344"/>
      <c r="V7" s="345"/>
      <c r="W7" s="345"/>
      <c r="X7" s="284"/>
      <c r="Y7" s="284"/>
      <c r="Z7" s="284"/>
      <c r="AA7" s="284"/>
      <c r="AB7" s="286">
        <f>SUM(AB8:AB17)</f>
        <v>1848.65</v>
      </c>
      <c r="AC7" s="346">
        <f>SUM(AC8:AE17)</f>
        <v>4638.1516599999995</v>
      </c>
      <c r="AD7" s="347"/>
      <c r="AE7" s="348"/>
    </row>
    <row r="8" spans="1:31" s="73" customFormat="1" ht="48" customHeight="1">
      <c r="A8" s="98" t="s">
        <v>603</v>
      </c>
      <c r="B8" s="303" t="s">
        <v>612</v>
      </c>
      <c r="C8" s="221">
        <v>505</v>
      </c>
      <c r="D8" s="250">
        <f>SUM(E8+F8)</f>
        <v>880.342</v>
      </c>
      <c r="E8" s="222">
        <f aca="true" t="shared" si="1" ref="E8:E17">SUM(H8+N8+T8)</f>
        <v>28.259999999999998</v>
      </c>
      <c r="F8" s="250">
        <f>SUM(I8+L8+P8+AC8+AB8+S8+Q8+M8+R8)</f>
        <v>852.082</v>
      </c>
      <c r="G8" s="99">
        <f>SUM(H8:M8)</f>
        <v>359.7</v>
      </c>
      <c r="H8" s="100">
        <v>12</v>
      </c>
      <c r="I8" s="381">
        <v>347.7</v>
      </c>
      <c r="J8" s="381"/>
      <c r="K8" s="381"/>
      <c r="L8" s="381"/>
      <c r="M8" s="100"/>
      <c r="N8" s="371">
        <v>3.4</v>
      </c>
      <c r="O8" s="335"/>
      <c r="P8" s="101">
        <v>21.6</v>
      </c>
      <c r="Q8" s="247">
        <v>14.519</v>
      </c>
      <c r="R8" s="247">
        <v>90.203</v>
      </c>
      <c r="S8" s="248">
        <v>38.66</v>
      </c>
      <c r="T8" s="333">
        <v>12.86</v>
      </c>
      <c r="U8" s="334"/>
      <c r="V8" s="335"/>
      <c r="W8" s="335"/>
      <c r="X8" s="282"/>
      <c r="Y8" s="282"/>
      <c r="Z8" s="282"/>
      <c r="AA8" s="282"/>
      <c r="AB8" s="249"/>
      <c r="AC8" s="336">
        <v>339.4</v>
      </c>
      <c r="AD8" s="336"/>
      <c r="AE8" s="335"/>
    </row>
    <row r="9" spans="1:31" s="73" customFormat="1" ht="45.75" customHeight="1">
      <c r="A9" s="98" t="s">
        <v>604</v>
      </c>
      <c r="B9" s="303" t="s">
        <v>613</v>
      </c>
      <c r="C9" s="221">
        <v>1667</v>
      </c>
      <c r="D9" s="250">
        <f>SUM(E9+F9)</f>
        <v>1749.56</v>
      </c>
      <c r="E9" s="222">
        <f t="shared" si="1"/>
        <v>63.760000000000005</v>
      </c>
      <c r="F9" s="250">
        <f aca="true" t="shared" si="2" ref="F9:F17">SUM(I9+L9+P9+AC9+AB9+S9+Q9+M9+R9)</f>
        <v>1685.8</v>
      </c>
      <c r="G9" s="99">
        <f>SUM(H9:M9)</f>
        <v>860.5</v>
      </c>
      <c r="H9" s="100">
        <v>39.7</v>
      </c>
      <c r="I9" s="381">
        <v>420.8</v>
      </c>
      <c r="J9" s="381"/>
      <c r="K9" s="381"/>
      <c r="L9" s="381"/>
      <c r="M9" s="100">
        <v>400</v>
      </c>
      <c r="N9" s="371">
        <v>11.2</v>
      </c>
      <c r="O9" s="335"/>
      <c r="P9" s="101">
        <v>32.4</v>
      </c>
      <c r="Q9" s="247"/>
      <c r="R9" s="247">
        <v>236.951</v>
      </c>
      <c r="S9" s="248">
        <v>101.549</v>
      </c>
      <c r="T9" s="333">
        <v>12.86</v>
      </c>
      <c r="U9" s="334"/>
      <c r="V9" s="335"/>
      <c r="W9" s="335"/>
      <c r="X9" s="282"/>
      <c r="Y9" s="282"/>
      <c r="Z9" s="282"/>
      <c r="AA9" s="282"/>
      <c r="AB9" s="249"/>
      <c r="AC9" s="336">
        <v>494.1</v>
      </c>
      <c r="AD9" s="336"/>
      <c r="AE9" s="337"/>
    </row>
    <row r="10" spans="1:31" s="73" customFormat="1" ht="48" customHeight="1">
      <c r="A10" s="98" t="s">
        <v>605</v>
      </c>
      <c r="B10" s="303" t="s">
        <v>614</v>
      </c>
      <c r="C10" s="221">
        <v>4981</v>
      </c>
      <c r="D10" s="250">
        <f aca="true" t="shared" si="3" ref="D10:D17">SUM(E10+F10)</f>
        <v>1679.2810000000002</v>
      </c>
      <c r="E10" s="222">
        <f t="shared" si="1"/>
        <v>165.06</v>
      </c>
      <c r="F10" s="250">
        <f t="shared" si="2"/>
        <v>1514.2210000000002</v>
      </c>
      <c r="G10" s="99">
        <f aca="true" t="shared" si="4" ref="G10:G17">SUM(H10:M10)</f>
        <v>575.7</v>
      </c>
      <c r="H10" s="100">
        <v>118.7</v>
      </c>
      <c r="I10" s="381">
        <v>457</v>
      </c>
      <c r="J10" s="381"/>
      <c r="K10" s="381"/>
      <c r="L10" s="381"/>
      <c r="M10" s="100"/>
      <c r="N10" s="371">
        <v>33.5</v>
      </c>
      <c r="O10" s="335"/>
      <c r="P10" s="101">
        <v>10.8</v>
      </c>
      <c r="Q10" s="247"/>
      <c r="R10" s="247">
        <v>110.621</v>
      </c>
      <c r="S10" s="248">
        <v>47.41</v>
      </c>
      <c r="T10" s="333">
        <v>12.86</v>
      </c>
      <c r="U10" s="334"/>
      <c r="V10" s="335"/>
      <c r="W10" s="335"/>
      <c r="X10" s="282"/>
      <c r="Y10" s="282"/>
      <c r="Z10" s="282"/>
      <c r="AA10" s="282"/>
      <c r="AB10" s="249">
        <v>399.39</v>
      </c>
      <c r="AC10" s="336">
        <v>489</v>
      </c>
      <c r="AD10" s="336"/>
      <c r="AE10" s="337"/>
    </row>
    <row r="11" spans="1:31" s="73" customFormat="1" ht="45" customHeight="1">
      <c r="A11" s="98" t="s">
        <v>606</v>
      </c>
      <c r="B11" s="303" t="s">
        <v>615</v>
      </c>
      <c r="C11" s="221">
        <v>1676</v>
      </c>
      <c r="D11" s="250">
        <f t="shared" si="3"/>
        <v>1258.75713</v>
      </c>
      <c r="E11" s="222">
        <f t="shared" si="1"/>
        <v>64.06</v>
      </c>
      <c r="F11" s="250">
        <f t="shared" si="2"/>
        <v>1194.69713</v>
      </c>
      <c r="G11" s="99">
        <f t="shared" si="4"/>
        <v>456.73213</v>
      </c>
      <c r="H11" s="100">
        <v>39.9</v>
      </c>
      <c r="I11" s="381">
        <v>416.83213</v>
      </c>
      <c r="J11" s="381"/>
      <c r="K11" s="381"/>
      <c r="L11" s="381"/>
      <c r="M11" s="100"/>
      <c r="N11" s="371">
        <v>11.3</v>
      </c>
      <c r="O11" s="335"/>
      <c r="P11" s="101">
        <v>10.8</v>
      </c>
      <c r="Q11" s="247"/>
      <c r="R11" s="247">
        <v>187.296</v>
      </c>
      <c r="S11" s="248">
        <v>80.269</v>
      </c>
      <c r="T11" s="333">
        <v>12.86</v>
      </c>
      <c r="U11" s="334"/>
      <c r="V11" s="335"/>
      <c r="W11" s="335"/>
      <c r="X11" s="282"/>
      <c r="Y11" s="282"/>
      <c r="Z11" s="282"/>
      <c r="AA11" s="282"/>
      <c r="AB11" s="249"/>
      <c r="AC11" s="336">
        <v>499.5</v>
      </c>
      <c r="AD11" s="336"/>
      <c r="AE11" s="337"/>
    </row>
    <row r="12" spans="1:31" s="73" customFormat="1" ht="42.75" customHeight="1">
      <c r="A12" s="98" t="s">
        <v>607</v>
      </c>
      <c r="B12" s="303" t="s">
        <v>616</v>
      </c>
      <c r="C12" s="221">
        <v>977</v>
      </c>
      <c r="D12" s="250">
        <f t="shared" si="3"/>
        <v>1137.3835900000001</v>
      </c>
      <c r="E12" s="222">
        <f t="shared" si="1"/>
        <v>42.76</v>
      </c>
      <c r="F12" s="250">
        <f t="shared" si="2"/>
        <v>1094.6235900000001</v>
      </c>
      <c r="G12" s="99">
        <f t="shared" si="4"/>
        <v>437.07859</v>
      </c>
      <c r="H12" s="100">
        <v>23.3</v>
      </c>
      <c r="I12" s="381">
        <v>413.77859</v>
      </c>
      <c r="J12" s="381"/>
      <c r="K12" s="381"/>
      <c r="L12" s="381"/>
      <c r="M12" s="100"/>
      <c r="N12" s="371">
        <v>6.6</v>
      </c>
      <c r="O12" s="335"/>
      <c r="P12" s="101">
        <v>10.8</v>
      </c>
      <c r="Q12" s="247"/>
      <c r="R12" s="247">
        <v>135.481</v>
      </c>
      <c r="S12" s="248">
        <v>58.064</v>
      </c>
      <c r="T12" s="333">
        <v>12.86</v>
      </c>
      <c r="U12" s="334"/>
      <c r="V12" s="335"/>
      <c r="W12" s="335"/>
      <c r="X12" s="282"/>
      <c r="Y12" s="282"/>
      <c r="Z12" s="282"/>
      <c r="AA12" s="282"/>
      <c r="AB12" s="249"/>
      <c r="AC12" s="336">
        <v>476.5</v>
      </c>
      <c r="AD12" s="336"/>
      <c r="AE12" s="337"/>
    </row>
    <row r="13" spans="1:31" s="73" customFormat="1" ht="45" customHeight="1">
      <c r="A13" s="98" t="s">
        <v>608</v>
      </c>
      <c r="B13" s="303" t="s">
        <v>617</v>
      </c>
      <c r="C13" s="221">
        <v>310</v>
      </c>
      <c r="D13" s="250">
        <f t="shared" si="3"/>
        <v>881.34</v>
      </c>
      <c r="E13" s="222">
        <f t="shared" si="1"/>
        <v>22.36</v>
      </c>
      <c r="F13" s="250">
        <f t="shared" si="2"/>
        <v>858.98</v>
      </c>
      <c r="G13" s="99">
        <f t="shared" si="4"/>
        <v>209</v>
      </c>
      <c r="H13" s="100">
        <v>7.4</v>
      </c>
      <c r="I13" s="374">
        <v>201.6</v>
      </c>
      <c r="J13" s="374"/>
      <c r="K13" s="374"/>
      <c r="L13" s="374"/>
      <c r="M13" s="100"/>
      <c r="N13" s="371">
        <v>2.1</v>
      </c>
      <c r="O13" s="335"/>
      <c r="P13" s="101">
        <v>21.6</v>
      </c>
      <c r="Q13" s="247">
        <v>18.024</v>
      </c>
      <c r="R13" s="247">
        <v>133.878</v>
      </c>
      <c r="S13" s="248">
        <v>57.378</v>
      </c>
      <c r="T13" s="333">
        <v>12.86</v>
      </c>
      <c r="U13" s="334"/>
      <c r="V13" s="335"/>
      <c r="W13" s="335"/>
      <c r="X13" s="282"/>
      <c r="Y13" s="282"/>
      <c r="Z13" s="282"/>
      <c r="AA13" s="282"/>
      <c r="AB13" s="249"/>
      <c r="AC13" s="336">
        <v>426.5</v>
      </c>
      <c r="AD13" s="336"/>
      <c r="AE13" s="337"/>
    </row>
    <row r="14" spans="1:31" s="73" customFormat="1" ht="37.5" customHeight="1">
      <c r="A14" s="98" t="s">
        <v>609</v>
      </c>
      <c r="B14" s="303" t="s">
        <v>618</v>
      </c>
      <c r="C14" s="221">
        <v>585</v>
      </c>
      <c r="D14" s="250">
        <f t="shared" si="3"/>
        <v>705.19684</v>
      </c>
      <c r="E14" s="222">
        <f t="shared" si="1"/>
        <v>30.66</v>
      </c>
      <c r="F14" s="250">
        <f t="shared" si="2"/>
        <v>674.53684</v>
      </c>
      <c r="G14" s="99">
        <f t="shared" si="4"/>
        <v>236.04284</v>
      </c>
      <c r="H14" s="100">
        <v>13.9</v>
      </c>
      <c r="I14" s="381">
        <v>222.14284</v>
      </c>
      <c r="J14" s="381"/>
      <c r="K14" s="381"/>
      <c r="L14" s="381"/>
      <c r="M14" s="100"/>
      <c r="N14" s="371">
        <v>3.9</v>
      </c>
      <c r="O14" s="335"/>
      <c r="P14" s="101">
        <v>10.8</v>
      </c>
      <c r="Q14" s="247">
        <v>9.6</v>
      </c>
      <c r="R14" s="247">
        <v>137.616</v>
      </c>
      <c r="S14" s="248">
        <v>58.978</v>
      </c>
      <c r="T14" s="333">
        <v>12.86</v>
      </c>
      <c r="U14" s="334"/>
      <c r="V14" s="335"/>
      <c r="W14" s="335"/>
      <c r="X14" s="282"/>
      <c r="Y14" s="282"/>
      <c r="Z14" s="282"/>
      <c r="AA14" s="282"/>
      <c r="AB14" s="249"/>
      <c r="AC14" s="336">
        <v>235.4</v>
      </c>
      <c r="AD14" s="336"/>
      <c r="AE14" s="337"/>
    </row>
    <row r="15" spans="1:31" s="73" customFormat="1" ht="39.75" customHeight="1">
      <c r="A15" s="98" t="s">
        <v>610</v>
      </c>
      <c r="B15" s="303" t="s">
        <v>619</v>
      </c>
      <c r="C15" s="221">
        <v>696</v>
      </c>
      <c r="D15" s="250">
        <f t="shared" si="3"/>
        <v>1544.9040000000002</v>
      </c>
      <c r="E15" s="222">
        <f t="shared" si="1"/>
        <v>34.16</v>
      </c>
      <c r="F15" s="250">
        <f t="shared" si="2"/>
        <v>1510.7440000000001</v>
      </c>
      <c r="G15" s="99">
        <f t="shared" si="4"/>
        <v>137</v>
      </c>
      <c r="H15" s="100">
        <v>16.6</v>
      </c>
      <c r="I15" s="374">
        <v>120.4</v>
      </c>
      <c r="J15" s="374"/>
      <c r="K15" s="374"/>
      <c r="L15" s="374"/>
      <c r="M15" s="100"/>
      <c r="N15" s="371">
        <v>4.7</v>
      </c>
      <c r="O15" s="335"/>
      <c r="P15" s="101">
        <v>21.6</v>
      </c>
      <c r="Q15" s="247">
        <v>16.242</v>
      </c>
      <c r="R15" s="247">
        <v>278.7</v>
      </c>
      <c r="S15" s="248">
        <v>119.442</v>
      </c>
      <c r="T15" s="333">
        <v>12.86</v>
      </c>
      <c r="U15" s="334"/>
      <c r="V15" s="335"/>
      <c r="W15" s="335"/>
      <c r="X15" s="282"/>
      <c r="Y15" s="282"/>
      <c r="Z15" s="282"/>
      <c r="AA15" s="282"/>
      <c r="AB15" s="249">
        <v>399.26</v>
      </c>
      <c r="AC15" s="336">
        <v>555.1</v>
      </c>
      <c r="AD15" s="336"/>
      <c r="AE15" s="337"/>
    </row>
    <row r="16" spans="1:31" s="73" customFormat="1" ht="43.5" customHeight="1">
      <c r="A16" s="98" t="s">
        <v>620</v>
      </c>
      <c r="B16" s="303" t="s">
        <v>621</v>
      </c>
      <c r="C16" s="221">
        <v>232</v>
      </c>
      <c r="D16" s="250">
        <f t="shared" si="3"/>
        <v>476.3569999999999</v>
      </c>
      <c r="E16" s="222">
        <f t="shared" si="1"/>
        <v>19.96</v>
      </c>
      <c r="F16" s="250">
        <f t="shared" si="2"/>
        <v>456.39699999999993</v>
      </c>
      <c r="G16" s="99">
        <f t="shared" si="4"/>
        <v>74.5</v>
      </c>
      <c r="H16" s="100">
        <v>5.5</v>
      </c>
      <c r="I16" s="374">
        <v>69</v>
      </c>
      <c r="J16" s="374"/>
      <c r="K16" s="374"/>
      <c r="L16" s="374"/>
      <c r="M16" s="100"/>
      <c r="N16" s="371">
        <v>1.6</v>
      </c>
      <c r="O16" s="335"/>
      <c r="P16" s="101">
        <v>10.8</v>
      </c>
      <c r="Q16" s="247">
        <v>11.615</v>
      </c>
      <c r="R16" s="247">
        <v>91.268</v>
      </c>
      <c r="S16" s="248">
        <v>39.114</v>
      </c>
      <c r="T16" s="333">
        <v>12.86</v>
      </c>
      <c r="U16" s="334"/>
      <c r="V16" s="335"/>
      <c r="W16" s="335"/>
      <c r="X16" s="282"/>
      <c r="Y16" s="282"/>
      <c r="Z16" s="282"/>
      <c r="AA16" s="282"/>
      <c r="AB16" s="249"/>
      <c r="AC16" s="336">
        <v>234.6</v>
      </c>
      <c r="AD16" s="336"/>
      <c r="AE16" s="337"/>
    </row>
    <row r="17" spans="1:31" s="73" customFormat="1" ht="48" customHeight="1">
      <c r="A17" s="98" t="s">
        <v>127</v>
      </c>
      <c r="B17" s="303" t="s">
        <v>622</v>
      </c>
      <c r="C17" s="221">
        <v>7467</v>
      </c>
      <c r="D17" s="250">
        <f t="shared" si="3"/>
        <v>2785.7736600000003</v>
      </c>
      <c r="E17" s="222">
        <f t="shared" si="1"/>
        <v>241.16000000000003</v>
      </c>
      <c r="F17" s="250">
        <f t="shared" si="2"/>
        <v>2544.6136600000004</v>
      </c>
      <c r="G17" s="99">
        <f t="shared" si="4"/>
        <v>651.8</v>
      </c>
      <c r="H17" s="100">
        <v>178</v>
      </c>
      <c r="I17" s="374">
        <v>473.8</v>
      </c>
      <c r="J17" s="374"/>
      <c r="K17" s="374"/>
      <c r="L17" s="374"/>
      <c r="M17" s="100"/>
      <c r="N17" s="371">
        <v>50.3</v>
      </c>
      <c r="O17" s="335"/>
      <c r="P17" s="101">
        <v>0</v>
      </c>
      <c r="Q17" s="247"/>
      <c r="R17" s="247">
        <v>92.934</v>
      </c>
      <c r="S17" s="248">
        <v>39.828</v>
      </c>
      <c r="T17" s="333">
        <v>12.86</v>
      </c>
      <c r="U17" s="334"/>
      <c r="V17" s="335"/>
      <c r="W17" s="335"/>
      <c r="X17" s="282"/>
      <c r="Y17" s="282"/>
      <c r="Z17" s="282"/>
      <c r="AA17" s="282"/>
      <c r="AB17" s="249">
        <v>1050</v>
      </c>
      <c r="AC17" s="338">
        <v>888.05166</v>
      </c>
      <c r="AD17" s="338"/>
      <c r="AE17" s="339"/>
    </row>
    <row r="18" spans="1:31" s="73" customFormat="1" ht="120" customHeight="1">
      <c r="A18" s="372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251"/>
      <c r="R18" s="251"/>
      <c r="S18" s="252"/>
      <c r="T18" s="223"/>
      <c r="U18" s="224"/>
      <c r="V18" s="225"/>
      <c r="W18" s="225"/>
      <c r="X18" s="224"/>
      <c r="Y18" s="224"/>
      <c r="Z18" s="224"/>
      <c r="AA18" s="224"/>
      <c r="AB18" s="224"/>
      <c r="AC18" s="226"/>
      <c r="AD18" s="226"/>
      <c r="AE18" s="227"/>
    </row>
    <row r="19" spans="1:5" ht="15">
      <c r="A19" s="384"/>
      <c r="B19" s="307"/>
      <c r="C19" s="307"/>
      <c r="D19" s="307"/>
      <c r="E19" s="307"/>
    </row>
  </sheetData>
  <sheetProtection/>
  <mergeCells count="67">
    <mergeCell ref="A19:E19"/>
    <mergeCell ref="I8:L8"/>
    <mergeCell ref="I7:L7"/>
    <mergeCell ref="I10:L10"/>
    <mergeCell ref="I11:L11"/>
    <mergeCell ref="A7:B7"/>
    <mergeCell ref="I14:L14"/>
    <mergeCell ref="I12:L12"/>
    <mergeCell ref="I13:L13"/>
    <mergeCell ref="G4:M4"/>
    <mergeCell ref="N4:O4"/>
    <mergeCell ref="N5:O5"/>
    <mergeCell ref="B4:B6"/>
    <mergeCell ref="I9:L9"/>
    <mergeCell ref="G6:M6"/>
    <mergeCell ref="F4:F6"/>
    <mergeCell ref="I5:L5"/>
    <mergeCell ref="C4:C6"/>
    <mergeCell ref="N9:O9"/>
    <mergeCell ref="N10:O10"/>
    <mergeCell ref="T10:W10"/>
    <mergeCell ref="AC10:AE10"/>
    <mergeCell ref="N7:O7"/>
    <mergeCell ref="N8:O8"/>
    <mergeCell ref="T13:W13"/>
    <mergeCell ref="AC13:AE13"/>
    <mergeCell ref="T14:W14"/>
    <mergeCell ref="AC14:AE14"/>
    <mergeCell ref="N11:O11"/>
    <mergeCell ref="N12:O12"/>
    <mergeCell ref="T11:W11"/>
    <mergeCell ref="AC11:AE11"/>
    <mergeCell ref="T12:W12"/>
    <mergeCell ref="AC12:AE12"/>
    <mergeCell ref="N17:O17"/>
    <mergeCell ref="A18:P18"/>
    <mergeCell ref="N15:O15"/>
    <mergeCell ref="N16:O16"/>
    <mergeCell ref="N13:O13"/>
    <mergeCell ref="N14:O14"/>
    <mergeCell ref="I17:L17"/>
    <mergeCell ref="I15:L15"/>
    <mergeCell ref="I16:L16"/>
    <mergeCell ref="P2:AE2"/>
    <mergeCell ref="A3:AE3"/>
    <mergeCell ref="Q4:AA4"/>
    <mergeCell ref="AB4:AE4"/>
    <mergeCell ref="T5:AA5"/>
    <mergeCell ref="AC5:AE5"/>
    <mergeCell ref="A4:A6"/>
    <mergeCell ref="D4:D6"/>
    <mergeCell ref="E4:E6"/>
    <mergeCell ref="N6:O6"/>
    <mergeCell ref="AB6:AE6"/>
    <mergeCell ref="T7:W7"/>
    <mergeCell ref="AC7:AE7"/>
    <mergeCell ref="T8:W8"/>
    <mergeCell ref="AC8:AE8"/>
    <mergeCell ref="T9:W9"/>
    <mergeCell ref="AC9:AE9"/>
    <mergeCell ref="Q6:AA6"/>
    <mergeCell ref="T15:W15"/>
    <mergeCell ref="AC15:AE15"/>
    <mergeCell ref="T16:W16"/>
    <mergeCell ref="AC16:AE16"/>
    <mergeCell ref="T17:W17"/>
    <mergeCell ref="AC17:AE17"/>
  </mergeCells>
  <printOptions/>
  <pageMargins left="0.11811023622047245" right="0.11811023622047245" top="0.5511811023622047" bottom="0.5511811023622047" header="0.31496062992125984" footer="0.31496062992125984"/>
  <pageSetup fitToHeight="0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98" zoomScaleSheetLayoutView="98" zoomScalePageLayoutView="0" workbookViewId="0" topLeftCell="A1">
      <selection activeCell="E12" sqref="E12"/>
    </sheetView>
  </sheetViews>
  <sheetFormatPr defaultColWidth="8.8515625" defaultRowHeight="15"/>
  <cols>
    <col min="1" max="1" width="3.140625" style="0" customWidth="1"/>
    <col min="2" max="2" width="22.00390625" style="93" customWidth="1"/>
    <col min="3" max="3" width="34.28125" style="0" customWidth="1"/>
    <col min="4" max="4" width="17.140625" style="0" customWidth="1"/>
    <col min="5" max="5" width="19.140625" style="0" customWidth="1"/>
    <col min="6" max="8" width="9.140625" style="0" customWidth="1"/>
    <col min="9" max="16384" width="8.8515625" style="31" customWidth="1"/>
  </cols>
  <sheetData>
    <row r="1" spans="3:8" ht="15" customHeight="1">
      <c r="C1" s="304" t="s">
        <v>1034</v>
      </c>
      <c r="D1" s="305"/>
      <c r="E1" s="305"/>
      <c r="F1" s="6"/>
      <c r="G1" s="6"/>
      <c r="H1" s="6"/>
    </row>
    <row r="2" spans="3:8" ht="18.75">
      <c r="C2" s="304"/>
      <c r="D2" s="305"/>
      <c r="E2" s="305"/>
      <c r="F2" s="6"/>
      <c r="G2" s="6"/>
      <c r="H2" s="6"/>
    </row>
    <row r="3" spans="3:8" ht="18.75">
      <c r="C3" s="304"/>
      <c r="D3" s="305"/>
      <c r="E3" s="305"/>
      <c r="F3" s="6"/>
      <c r="G3" s="6"/>
      <c r="H3" s="6"/>
    </row>
    <row r="4" spans="3:8" ht="14.25" customHeight="1">
      <c r="C4" s="304"/>
      <c r="D4" s="305"/>
      <c r="E4" s="305"/>
      <c r="F4" s="6"/>
      <c r="G4" s="6"/>
      <c r="H4" s="6"/>
    </row>
    <row r="5" spans="3:8" ht="1.5" customHeight="1" hidden="1">
      <c r="C5" s="304"/>
      <c r="D5" s="305"/>
      <c r="E5" s="305"/>
      <c r="F5" s="6"/>
      <c r="G5" s="6"/>
      <c r="H5" s="6"/>
    </row>
    <row r="6" spans="3:8" ht="4.5" customHeight="1" hidden="1">
      <c r="C6" s="304"/>
      <c r="D6" s="305"/>
      <c r="E6" s="305"/>
      <c r="F6" s="6"/>
      <c r="G6" s="6"/>
      <c r="H6" s="6"/>
    </row>
    <row r="7" spans="3:8" ht="14.25" customHeight="1" hidden="1">
      <c r="C7" s="304"/>
      <c r="D7" s="305"/>
      <c r="E7" s="305"/>
      <c r="F7" s="6"/>
      <c r="G7" s="6"/>
      <c r="H7" s="6"/>
    </row>
    <row r="8" spans="3:8" ht="14.25" customHeight="1" hidden="1">
      <c r="C8" s="304"/>
      <c r="D8" s="305"/>
      <c r="E8" s="305"/>
      <c r="F8" s="6"/>
      <c r="G8" s="6"/>
      <c r="H8" s="6"/>
    </row>
    <row r="9" ht="18.75">
      <c r="C9" s="31" t="s">
        <v>528</v>
      </c>
    </row>
    <row r="10" spans="1:5" ht="18.75">
      <c r="A10" s="310" t="s">
        <v>929</v>
      </c>
      <c r="B10" s="310"/>
      <c r="C10" s="310"/>
      <c r="D10" s="310"/>
      <c r="E10" s="310"/>
    </row>
    <row r="11" spans="2:5" ht="63" customHeight="1">
      <c r="B11" s="253" t="s">
        <v>529</v>
      </c>
      <c r="C11" s="53" t="s">
        <v>530</v>
      </c>
      <c r="D11" s="28" t="s">
        <v>930</v>
      </c>
      <c r="E11" s="254" t="s">
        <v>931</v>
      </c>
    </row>
    <row r="12" spans="2:5" ht="47.25">
      <c r="B12" s="255" t="s">
        <v>531</v>
      </c>
      <c r="C12" s="55" t="s">
        <v>532</v>
      </c>
      <c r="D12" s="256">
        <v>0</v>
      </c>
      <c r="E12" s="256">
        <v>0</v>
      </c>
    </row>
    <row r="13" spans="2:5" ht="47.25">
      <c r="B13" s="255" t="s">
        <v>533</v>
      </c>
      <c r="C13" s="55" t="s">
        <v>534</v>
      </c>
      <c r="D13" s="256">
        <v>0</v>
      </c>
      <c r="E13" s="256">
        <v>0</v>
      </c>
    </row>
    <row r="14" spans="2:5" ht="31.5">
      <c r="B14" s="257" t="s">
        <v>535</v>
      </c>
      <c r="C14" s="56" t="s">
        <v>536</v>
      </c>
      <c r="D14" s="258">
        <f aca="true" t="shared" si="0" ref="D14:E16">SUM(D15)</f>
        <v>-472745640</v>
      </c>
      <c r="E14" s="258">
        <f t="shared" si="0"/>
        <v>-446202005</v>
      </c>
    </row>
    <row r="15" spans="2:5" ht="31.5">
      <c r="B15" s="257" t="s">
        <v>537</v>
      </c>
      <c r="C15" s="56" t="s">
        <v>538</v>
      </c>
      <c r="D15" s="258">
        <f t="shared" si="0"/>
        <v>-472745640</v>
      </c>
      <c r="E15" s="258">
        <f t="shared" si="0"/>
        <v>-446202005</v>
      </c>
    </row>
    <row r="16" spans="2:5" ht="31.5">
      <c r="B16" s="257" t="s">
        <v>539</v>
      </c>
      <c r="C16" s="56" t="s">
        <v>540</v>
      </c>
      <c r="D16" s="258">
        <f t="shared" si="0"/>
        <v>-472745640</v>
      </c>
      <c r="E16" s="258">
        <f t="shared" si="0"/>
        <v>-446202005</v>
      </c>
    </row>
    <row r="17" spans="2:5" ht="47.25">
      <c r="B17" s="257" t="s">
        <v>541</v>
      </c>
      <c r="C17" s="56" t="s">
        <v>542</v>
      </c>
      <c r="D17" s="259">
        <f>SUM(-прил6!C107)</f>
        <v>-472745640</v>
      </c>
      <c r="E17" s="259">
        <v>-446202005</v>
      </c>
    </row>
    <row r="18" spans="2:5" ht="31.5">
      <c r="B18" s="257" t="s">
        <v>543</v>
      </c>
      <c r="C18" s="56" t="s">
        <v>544</v>
      </c>
      <c r="D18" s="260">
        <v>472745640</v>
      </c>
      <c r="E18" s="260">
        <v>446202005</v>
      </c>
    </row>
    <row r="19" spans="2:5" ht="31.5">
      <c r="B19" s="257" t="s">
        <v>545</v>
      </c>
      <c r="C19" s="56" t="s">
        <v>546</v>
      </c>
      <c r="D19" s="260">
        <v>472745640</v>
      </c>
      <c r="E19" s="260">
        <v>446202005</v>
      </c>
    </row>
    <row r="20" spans="2:5" ht="31.5">
      <c r="B20" s="257" t="s">
        <v>547</v>
      </c>
      <c r="C20" s="56" t="s">
        <v>548</v>
      </c>
      <c r="D20" s="260">
        <v>472745640</v>
      </c>
      <c r="E20" s="260">
        <v>446202005</v>
      </c>
    </row>
    <row r="21" spans="2:5" ht="47.25">
      <c r="B21" s="257" t="s">
        <v>549</v>
      </c>
      <c r="C21" s="56" t="s">
        <v>550</v>
      </c>
      <c r="D21" s="260">
        <v>472745640</v>
      </c>
      <c r="E21" s="260">
        <v>446202005</v>
      </c>
    </row>
    <row r="22" spans="2:5" ht="47.25">
      <c r="B22" s="255" t="s">
        <v>551</v>
      </c>
      <c r="C22" s="55" t="s">
        <v>552</v>
      </c>
      <c r="D22" s="256">
        <f>SUM(D23)</f>
        <v>0</v>
      </c>
      <c r="E22" s="256">
        <f>SUM(E23)</f>
        <v>0</v>
      </c>
    </row>
    <row r="23" spans="2:5" ht="63">
      <c r="B23" s="255" t="s">
        <v>553</v>
      </c>
      <c r="C23" s="55" t="s">
        <v>554</v>
      </c>
      <c r="D23" s="256">
        <f>SUM(D24,D31)</f>
        <v>0</v>
      </c>
      <c r="E23" s="256">
        <f>SUM(E24,E31)</f>
        <v>0</v>
      </c>
    </row>
    <row r="24" spans="2:5" ht="63">
      <c r="B24" s="257" t="s">
        <v>555</v>
      </c>
      <c r="C24" s="56" t="s">
        <v>556</v>
      </c>
      <c r="D24" s="258">
        <f>SUM(D25)</f>
        <v>0</v>
      </c>
      <c r="E24" s="258">
        <f>SUM(E25)</f>
        <v>0</v>
      </c>
    </row>
    <row r="25" spans="2:5" ht="78.75">
      <c r="B25" s="257" t="s">
        <v>557</v>
      </c>
      <c r="C25" s="56" t="s">
        <v>558</v>
      </c>
      <c r="D25" s="258">
        <f>SUM(D26)</f>
        <v>0</v>
      </c>
      <c r="E25" s="258">
        <f>SUM(E26)</f>
        <v>0</v>
      </c>
    </row>
    <row r="26" spans="2:5" ht="110.25">
      <c r="B26" s="257" t="s">
        <v>559</v>
      </c>
      <c r="C26" s="56" t="s">
        <v>560</v>
      </c>
      <c r="D26" s="258">
        <f>SUM(D27+D29)</f>
        <v>0</v>
      </c>
      <c r="E26" s="258">
        <f>SUM(E27+E29)</f>
        <v>0</v>
      </c>
    </row>
    <row r="27" spans="2:5" ht="47.25">
      <c r="B27" s="257" t="s">
        <v>561</v>
      </c>
      <c r="C27" s="56" t="s">
        <v>562</v>
      </c>
      <c r="D27" s="258">
        <f>SUM(D28)</f>
        <v>0</v>
      </c>
      <c r="E27" s="258">
        <f>SUM(E28)</f>
        <v>0</v>
      </c>
    </row>
    <row r="28" spans="2:5" ht="157.5">
      <c r="B28" s="257" t="s">
        <v>563</v>
      </c>
      <c r="C28" s="56" t="s">
        <v>564</v>
      </c>
      <c r="D28" s="258"/>
      <c r="E28" s="258"/>
    </row>
    <row r="29" spans="2:5" ht="63">
      <c r="B29" s="257" t="s">
        <v>565</v>
      </c>
      <c r="C29" s="56" t="s">
        <v>566</v>
      </c>
      <c r="D29" s="258">
        <f>SUM(D30)</f>
        <v>0</v>
      </c>
      <c r="E29" s="258">
        <f>SUM(E30)</f>
        <v>0</v>
      </c>
    </row>
    <row r="30" spans="2:5" ht="126">
      <c r="B30" s="257" t="s">
        <v>567</v>
      </c>
      <c r="C30" s="56" t="s">
        <v>568</v>
      </c>
      <c r="D30" s="258"/>
      <c r="E30" s="258"/>
    </row>
    <row r="31" spans="2:5" ht="47.25">
      <c r="B31" s="257" t="s">
        <v>569</v>
      </c>
      <c r="C31" s="56" t="s">
        <v>570</v>
      </c>
      <c r="D31" s="258">
        <f>SUM(D32)</f>
        <v>0</v>
      </c>
      <c r="E31" s="258">
        <f>SUM(E32)</f>
        <v>0</v>
      </c>
    </row>
    <row r="32" spans="2:5" ht="78.75">
      <c r="B32" s="257" t="s">
        <v>571</v>
      </c>
      <c r="C32" s="56" t="s">
        <v>572</v>
      </c>
      <c r="D32" s="258">
        <f>SUM(D33)</f>
        <v>0</v>
      </c>
      <c r="E32" s="258">
        <f>SUM(E33)</f>
        <v>0</v>
      </c>
    </row>
    <row r="33" spans="2:5" ht="94.5">
      <c r="B33" s="257" t="s">
        <v>573</v>
      </c>
      <c r="C33" s="56" t="s">
        <v>574</v>
      </c>
      <c r="D33" s="258">
        <f>SUM(D35+D36)</f>
        <v>0</v>
      </c>
      <c r="E33" s="258">
        <f>SUM(E35+E36)</f>
        <v>0</v>
      </c>
    </row>
    <row r="34" spans="2:5" ht="47.25">
      <c r="B34" s="257" t="s">
        <v>575</v>
      </c>
      <c r="C34" s="56" t="s">
        <v>562</v>
      </c>
      <c r="D34" s="258">
        <f>SUM(D35)</f>
        <v>0</v>
      </c>
      <c r="E34" s="258">
        <f>SUM(E35)</f>
        <v>0</v>
      </c>
    </row>
    <row r="35" spans="2:5" ht="157.5">
      <c r="B35" s="257" t="s">
        <v>576</v>
      </c>
      <c r="C35" s="56" t="s">
        <v>564</v>
      </c>
      <c r="D35" s="258"/>
      <c r="E35" s="258"/>
    </row>
    <row r="36" spans="2:5" ht="63">
      <c r="B36" s="257" t="s">
        <v>577</v>
      </c>
      <c r="C36" s="56" t="s">
        <v>566</v>
      </c>
      <c r="D36" s="258">
        <f>SUM(D37)</f>
        <v>0</v>
      </c>
      <c r="E36" s="258">
        <f>SUM(E37)</f>
        <v>0</v>
      </c>
    </row>
    <row r="37" spans="2:5" ht="126">
      <c r="B37" s="261" t="s">
        <v>578</v>
      </c>
      <c r="C37" s="56" t="s">
        <v>579</v>
      </c>
      <c r="D37" s="258"/>
      <c r="E37" s="258"/>
    </row>
    <row r="38" spans="2:5" ht="47.25">
      <c r="B38" s="262"/>
      <c r="C38" s="55" t="s">
        <v>580</v>
      </c>
      <c r="D38" s="256">
        <f>SUM(D12)</f>
        <v>0</v>
      </c>
      <c r="E38" s="256">
        <f>SUM(E12)</f>
        <v>0</v>
      </c>
    </row>
  </sheetData>
  <sheetProtection/>
  <mergeCells count="2">
    <mergeCell ref="C1:E8"/>
    <mergeCell ref="A10:E1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view="pageBreakPreview" zoomScaleNormal="124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19.140625" style="105" customWidth="1"/>
    <col min="2" max="2" width="74.00390625" style="0" customWidth="1"/>
    <col min="3" max="3" width="15.00390625" style="0" customWidth="1"/>
    <col min="4" max="4" width="8.7109375" style="0" hidden="1" customWidth="1"/>
    <col min="5" max="5" width="9.140625" style="0" hidden="1" customWidth="1"/>
    <col min="6" max="7" width="0.13671875" style="0" hidden="1" customWidth="1"/>
    <col min="8" max="8" width="14.28125" style="0" customWidth="1"/>
    <col min="9" max="9" width="14.421875" style="0" customWidth="1"/>
  </cols>
  <sheetData>
    <row r="1" spans="2:3" ht="15" customHeight="1">
      <c r="B1" s="304" t="s">
        <v>1035</v>
      </c>
      <c r="C1" s="304"/>
    </row>
    <row r="2" spans="2:3" ht="15">
      <c r="B2" s="304"/>
      <c r="C2" s="304"/>
    </row>
    <row r="3" spans="2:3" ht="18.75" customHeight="1">
      <c r="B3" s="304"/>
      <c r="C3" s="304"/>
    </row>
    <row r="4" spans="1:3" ht="15.75">
      <c r="A4" s="311" t="s">
        <v>795</v>
      </c>
      <c r="B4" s="311"/>
      <c r="C4" s="311"/>
    </row>
    <row r="5" spans="1:3" ht="6.75" customHeight="1">
      <c r="A5" s="312"/>
      <c r="B5" s="312"/>
      <c r="C5" s="312"/>
    </row>
    <row r="6" spans="2:3" ht="15">
      <c r="B6" s="77"/>
      <c r="C6" s="77" t="s">
        <v>123</v>
      </c>
    </row>
    <row r="7" spans="1:3" ht="36.75" customHeight="1">
      <c r="A7" s="106" t="s">
        <v>422</v>
      </c>
      <c r="B7" s="34" t="s">
        <v>423</v>
      </c>
      <c r="C7" s="34"/>
    </row>
    <row r="8" spans="1:3" ht="15">
      <c r="A8" s="107" t="s">
        <v>424</v>
      </c>
      <c r="B8" s="36" t="s">
        <v>425</v>
      </c>
      <c r="C8" s="37">
        <f>SUM(C9+C14+C24+C38+C41+C48+C54+C59+C64)</f>
        <v>145540275.48</v>
      </c>
    </row>
    <row r="9" spans="1:3" ht="15">
      <c r="A9" s="107" t="s">
        <v>426</v>
      </c>
      <c r="B9" s="36" t="s">
        <v>427</v>
      </c>
      <c r="C9" s="274">
        <f>SUM(C10)</f>
        <v>107539616</v>
      </c>
    </row>
    <row r="10" spans="1:3" ht="18" customHeight="1">
      <c r="A10" s="108" t="s">
        <v>428</v>
      </c>
      <c r="B10" s="36" t="s">
        <v>429</v>
      </c>
      <c r="C10" s="171">
        <f>SUM(C11+C12+C13)</f>
        <v>107539616</v>
      </c>
    </row>
    <row r="11" spans="1:3" ht="54.75" customHeight="1">
      <c r="A11" s="109" t="s">
        <v>430</v>
      </c>
      <c r="B11" s="40" t="s">
        <v>796</v>
      </c>
      <c r="C11" s="172">
        <v>106128000</v>
      </c>
    </row>
    <row r="12" spans="1:3" ht="63.75">
      <c r="A12" s="109" t="s">
        <v>582</v>
      </c>
      <c r="B12" s="81" t="s">
        <v>770</v>
      </c>
      <c r="C12" s="172">
        <v>660652</v>
      </c>
    </row>
    <row r="13" spans="1:3" ht="25.5">
      <c r="A13" s="109" t="s">
        <v>657</v>
      </c>
      <c r="B13" s="81" t="s">
        <v>798</v>
      </c>
      <c r="C13" s="172">
        <v>750964</v>
      </c>
    </row>
    <row r="14" spans="1:3" ht="25.5">
      <c r="A14" s="110" t="s">
        <v>591</v>
      </c>
      <c r="B14" s="36" t="s">
        <v>431</v>
      </c>
      <c r="C14" s="275">
        <f>SUM(C15)</f>
        <v>7937976</v>
      </c>
    </row>
    <row r="15" spans="1:3" ht="25.5">
      <c r="A15" s="109" t="s">
        <v>432</v>
      </c>
      <c r="B15" s="40" t="s">
        <v>433</v>
      </c>
      <c r="C15" s="172">
        <f>SUM(C16+C18+C20+C22)</f>
        <v>7937976</v>
      </c>
    </row>
    <row r="16" spans="1:3" ht="44.25" customHeight="1">
      <c r="A16" s="109" t="s">
        <v>434</v>
      </c>
      <c r="B16" s="40" t="s">
        <v>586</v>
      </c>
      <c r="C16" s="172">
        <f>SUM(C17)</f>
        <v>3635845</v>
      </c>
    </row>
    <row r="17" spans="1:3" ht="67.5" customHeight="1">
      <c r="A17" s="109" t="s">
        <v>1002</v>
      </c>
      <c r="B17" s="40" t="s">
        <v>1003</v>
      </c>
      <c r="C17" s="172">
        <v>3635845</v>
      </c>
    </row>
    <row r="18" spans="1:3" ht="52.5" customHeight="1">
      <c r="A18" s="109" t="s">
        <v>435</v>
      </c>
      <c r="B18" s="50" t="s">
        <v>587</v>
      </c>
      <c r="C18" s="172">
        <f>SUM(C19)</f>
        <v>24706</v>
      </c>
    </row>
    <row r="19" spans="1:3" ht="76.5" customHeight="1">
      <c r="A19" s="109" t="s">
        <v>1004</v>
      </c>
      <c r="B19" s="50" t="s">
        <v>1005</v>
      </c>
      <c r="C19" s="172">
        <v>24706</v>
      </c>
    </row>
    <row r="20" spans="1:3" ht="42" customHeight="1">
      <c r="A20" s="109" t="s">
        <v>436</v>
      </c>
      <c r="B20" s="40" t="s">
        <v>588</v>
      </c>
      <c r="C20" s="172">
        <f>SUM(C21)</f>
        <v>4794557</v>
      </c>
    </row>
    <row r="21" spans="1:3" ht="68.25" customHeight="1">
      <c r="A21" s="109" t="s">
        <v>1006</v>
      </c>
      <c r="B21" s="40" t="s">
        <v>1007</v>
      </c>
      <c r="C21" s="172">
        <v>4794557</v>
      </c>
    </row>
    <row r="22" spans="1:3" ht="42.75" customHeight="1">
      <c r="A22" s="109" t="s">
        <v>437</v>
      </c>
      <c r="B22" s="40" t="s">
        <v>589</v>
      </c>
      <c r="C22" s="172">
        <f>SUM(C23)</f>
        <v>-517132</v>
      </c>
    </row>
    <row r="23" spans="1:3" ht="65.25" customHeight="1">
      <c r="A23" s="109" t="s">
        <v>1008</v>
      </c>
      <c r="B23" s="40" t="s">
        <v>1009</v>
      </c>
      <c r="C23" s="172">
        <v>-517132</v>
      </c>
    </row>
    <row r="24" spans="1:3" ht="18.75" customHeight="1">
      <c r="A24" s="107" t="s">
        <v>438</v>
      </c>
      <c r="B24" s="36" t="s">
        <v>439</v>
      </c>
      <c r="C24" s="173">
        <f>SUM(C31+C34+C25+C36)</f>
        <v>3984293</v>
      </c>
    </row>
    <row r="25" spans="1:3" ht="15">
      <c r="A25" s="107" t="s">
        <v>440</v>
      </c>
      <c r="B25" s="36" t="s">
        <v>441</v>
      </c>
      <c r="C25" s="173">
        <f>SUM(C28+C26+C30)</f>
        <v>301666</v>
      </c>
    </row>
    <row r="26" spans="1:3" ht="25.5">
      <c r="A26" s="109" t="s">
        <v>442</v>
      </c>
      <c r="B26" s="40" t="s">
        <v>443</v>
      </c>
      <c r="C26" s="172">
        <f>SUM(C27)</f>
        <v>214294</v>
      </c>
    </row>
    <row r="27" spans="1:3" ht="25.5">
      <c r="A27" s="185" t="s">
        <v>626</v>
      </c>
      <c r="B27" s="40" t="s">
        <v>625</v>
      </c>
      <c r="C27" s="172">
        <v>214294</v>
      </c>
    </row>
    <row r="28" spans="1:3" ht="25.5">
      <c r="A28" s="109" t="s">
        <v>627</v>
      </c>
      <c r="B28" s="40" t="s">
        <v>590</v>
      </c>
      <c r="C28" s="172">
        <f>SUM(C29)</f>
        <v>87190</v>
      </c>
    </row>
    <row r="29" spans="1:3" ht="38.25">
      <c r="A29" s="109" t="s">
        <v>444</v>
      </c>
      <c r="B29" s="40" t="s">
        <v>724</v>
      </c>
      <c r="C29" s="172">
        <v>87190</v>
      </c>
    </row>
    <row r="30" spans="1:3" ht="25.5">
      <c r="A30" s="109" t="s">
        <v>1014</v>
      </c>
      <c r="B30" s="40" t="s">
        <v>1015</v>
      </c>
      <c r="C30" s="172">
        <v>182</v>
      </c>
    </row>
    <row r="31" spans="1:3" ht="15">
      <c r="A31" s="107" t="s">
        <v>445</v>
      </c>
      <c r="B31" s="36" t="s">
        <v>446</v>
      </c>
      <c r="C31" s="171">
        <f>SUM(C32+C33)</f>
        <v>2323763</v>
      </c>
    </row>
    <row r="32" spans="1:3" ht="15">
      <c r="A32" s="109" t="s">
        <v>447</v>
      </c>
      <c r="B32" s="40" t="s">
        <v>446</v>
      </c>
      <c r="C32" s="172">
        <v>2322013</v>
      </c>
    </row>
    <row r="33" spans="1:3" ht="25.5">
      <c r="A33" s="109" t="s">
        <v>1016</v>
      </c>
      <c r="B33" s="40" t="s">
        <v>1017</v>
      </c>
      <c r="C33" s="172">
        <v>1750</v>
      </c>
    </row>
    <row r="34" spans="1:3" ht="15">
      <c r="A34" s="109" t="s">
        <v>448</v>
      </c>
      <c r="B34" s="36" t="s">
        <v>449</v>
      </c>
      <c r="C34" s="171">
        <f>SUM(C35:C35)</f>
        <v>1214300</v>
      </c>
    </row>
    <row r="35" spans="1:3" ht="15">
      <c r="A35" s="109" t="s">
        <v>450</v>
      </c>
      <c r="B35" s="82" t="s">
        <v>449</v>
      </c>
      <c r="C35" s="174">
        <v>1214300</v>
      </c>
    </row>
    <row r="36" spans="1:3" ht="28.5">
      <c r="A36" s="109" t="s">
        <v>661</v>
      </c>
      <c r="B36" s="86" t="s">
        <v>662</v>
      </c>
      <c r="C36" s="175">
        <f>SUM(C37)</f>
        <v>144564</v>
      </c>
    </row>
    <row r="37" spans="1:3" ht="30">
      <c r="A37" s="109" t="s">
        <v>663</v>
      </c>
      <c r="B37" s="111" t="s">
        <v>664</v>
      </c>
      <c r="C37" s="174">
        <v>144564</v>
      </c>
    </row>
    <row r="38" spans="1:3" ht="15">
      <c r="A38" s="107" t="s">
        <v>451</v>
      </c>
      <c r="B38" s="36" t="s">
        <v>452</v>
      </c>
      <c r="C38" s="274">
        <f>SUM(C39)</f>
        <v>2213626</v>
      </c>
    </row>
    <row r="39" spans="1:3" ht="25.5">
      <c r="A39" s="112" t="s">
        <v>453</v>
      </c>
      <c r="B39" s="40" t="s">
        <v>454</v>
      </c>
      <c r="C39" s="176">
        <f>SUM(C40)</f>
        <v>2213626</v>
      </c>
    </row>
    <row r="40" spans="1:3" ht="25.5">
      <c r="A40" s="109" t="s">
        <v>455</v>
      </c>
      <c r="B40" s="40" t="s">
        <v>456</v>
      </c>
      <c r="C40" s="172">
        <v>2213626</v>
      </c>
    </row>
    <row r="41" spans="1:3" ht="33.75" customHeight="1">
      <c r="A41" s="107" t="s">
        <v>457</v>
      </c>
      <c r="B41" s="36" t="s">
        <v>458</v>
      </c>
      <c r="C41" s="274">
        <f>SUM(C42)</f>
        <v>5099679</v>
      </c>
    </row>
    <row r="42" spans="1:3" ht="51">
      <c r="A42" s="109" t="s">
        <v>459</v>
      </c>
      <c r="B42" s="40" t="s">
        <v>460</v>
      </c>
      <c r="C42" s="179">
        <f>SUM(C43+C46)</f>
        <v>5099679</v>
      </c>
    </row>
    <row r="43" spans="1:3" ht="46.5" customHeight="1">
      <c r="A43" s="109" t="s">
        <v>461</v>
      </c>
      <c r="B43" s="40" t="s">
        <v>462</v>
      </c>
      <c r="C43" s="179">
        <f>SUM(C44+C45)</f>
        <v>3510118</v>
      </c>
    </row>
    <row r="44" spans="1:3" ht="56.25" customHeight="1">
      <c r="A44" s="109" t="s">
        <v>665</v>
      </c>
      <c r="B44" s="81" t="s">
        <v>666</v>
      </c>
      <c r="C44" s="174">
        <v>3350118</v>
      </c>
    </row>
    <row r="45" spans="1:3" ht="51">
      <c r="A45" s="109" t="s">
        <v>463</v>
      </c>
      <c r="B45" s="40" t="s">
        <v>464</v>
      </c>
      <c r="C45" s="174">
        <v>160000</v>
      </c>
    </row>
    <row r="46" spans="1:3" ht="53.25" customHeight="1">
      <c r="A46" s="109" t="s">
        <v>465</v>
      </c>
      <c r="B46" s="40" t="s">
        <v>466</v>
      </c>
      <c r="C46" s="179">
        <f>SUM(C47)</f>
        <v>1589561</v>
      </c>
    </row>
    <row r="47" spans="1:3" ht="43.5" customHeight="1">
      <c r="A47" s="109" t="s">
        <v>467</v>
      </c>
      <c r="B47" s="40" t="s">
        <v>468</v>
      </c>
      <c r="C47" s="174">
        <v>1589561</v>
      </c>
    </row>
    <row r="48" spans="1:3" ht="15">
      <c r="A48" s="107" t="s">
        <v>469</v>
      </c>
      <c r="B48" s="36" t="s">
        <v>470</v>
      </c>
      <c r="C48" s="274">
        <f>SUM(C49)</f>
        <v>1845700</v>
      </c>
    </row>
    <row r="49" spans="1:3" ht="15">
      <c r="A49" s="109" t="s">
        <v>471</v>
      </c>
      <c r="B49" s="40" t="s">
        <v>472</v>
      </c>
      <c r="C49" s="176">
        <f>SUM(C50+C51)</f>
        <v>1845700</v>
      </c>
    </row>
    <row r="50" spans="1:3" ht="25.5">
      <c r="A50" s="109" t="s">
        <v>473</v>
      </c>
      <c r="B50" s="83" t="s">
        <v>474</v>
      </c>
      <c r="C50" s="176">
        <v>45700</v>
      </c>
    </row>
    <row r="51" spans="1:3" ht="15">
      <c r="A51" s="113" t="s">
        <v>475</v>
      </c>
      <c r="B51" s="83" t="s">
        <v>476</v>
      </c>
      <c r="C51" s="172">
        <f>SUM(C52:C53)</f>
        <v>1800000</v>
      </c>
    </row>
    <row r="52" spans="1:3" ht="15">
      <c r="A52" s="110" t="s">
        <v>771</v>
      </c>
      <c r="B52" s="85" t="s">
        <v>772</v>
      </c>
      <c r="C52" s="172">
        <v>3800000</v>
      </c>
    </row>
    <row r="53" spans="1:3" ht="15">
      <c r="A53" s="110" t="s">
        <v>773</v>
      </c>
      <c r="B53" s="85" t="s">
        <v>774</v>
      </c>
      <c r="C53" s="172">
        <v>-2000000</v>
      </c>
    </row>
    <row r="54" spans="1:3" ht="25.5">
      <c r="A54" s="107" t="s">
        <v>477</v>
      </c>
      <c r="B54" s="36" t="s">
        <v>478</v>
      </c>
      <c r="C54" s="274">
        <f>SUM(C55)</f>
        <v>13534951.48</v>
      </c>
    </row>
    <row r="55" spans="1:3" ht="15">
      <c r="A55" s="110" t="s">
        <v>667</v>
      </c>
      <c r="B55" s="114" t="s">
        <v>668</v>
      </c>
      <c r="C55" s="174">
        <f>SUM(C56)</f>
        <v>13534951.48</v>
      </c>
    </row>
    <row r="56" spans="1:3" ht="15">
      <c r="A56" s="110" t="s">
        <v>669</v>
      </c>
      <c r="B56" s="114" t="s">
        <v>670</v>
      </c>
      <c r="C56" s="174">
        <f>SUM(C57)</f>
        <v>13534951.48</v>
      </c>
    </row>
    <row r="57" spans="1:3" ht="25.5">
      <c r="A57" s="110" t="s">
        <v>671</v>
      </c>
      <c r="B57" s="81" t="s">
        <v>631</v>
      </c>
      <c r="C57" s="174">
        <v>13534951.48</v>
      </c>
    </row>
    <row r="58" spans="1:3" ht="20.25" customHeight="1">
      <c r="A58" s="110" t="s">
        <v>1018</v>
      </c>
      <c r="B58" s="81" t="s">
        <v>1019</v>
      </c>
      <c r="C58" s="174">
        <v>95853</v>
      </c>
    </row>
    <row r="59" spans="1:3" ht="34.5" customHeight="1">
      <c r="A59" s="115" t="s">
        <v>672</v>
      </c>
      <c r="B59" s="116" t="s">
        <v>673</v>
      </c>
      <c r="C59" s="275">
        <f>SUM(C60)</f>
        <v>2010000</v>
      </c>
    </row>
    <row r="60" spans="1:3" ht="31.5" customHeight="1">
      <c r="A60" s="117" t="s">
        <v>674</v>
      </c>
      <c r="B60" s="81" t="s">
        <v>675</v>
      </c>
      <c r="C60" s="172">
        <f>SUM(C61)</f>
        <v>2010000</v>
      </c>
    </row>
    <row r="61" spans="1:3" ht="27" customHeight="1">
      <c r="A61" s="117" t="s">
        <v>676</v>
      </c>
      <c r="B61" s="81" t="s">
        <v>741</v>
      </c>
      <c r="C61" s="172">
        <f>SUM(C62:C63)</f>
        <v>2010000</v>
      </c>
    </row>
    <row r="62" spans="1:3" ht="38.25">
      <c r="A62" s="191" t="s">
        <v>726</v>
      </c>
      <c r="B62" s="81" t="s">
        <v>727</v>
      </c>
      <c r="C62" s="172">
        <v>2000000</v>
      </c>
    </row>
    <row r="63" spans="1:3" ht="25.5">
      <c r="A63" s="117" t="s">
        <v>677</v>
      </c>
      <c r="B63" s="81" t="s">
        <v>678</v>
      </c>
      <c r="C63" s="172">
        <v>10000</v>
      </c>
    </row>
    <row r="64" spans="1:3" ht="15">
      <c r="A64" s="107" t="s">
        <v>479</v>
      </c>
      <c r="B64" s="36" t="s">
        <v>480</v>
      </c>
      <c r="C64" s="171">
        <f>SUM(C68+C71+C75+C77+C78+C65+C66+C70)</f>
        <v>1374434</v>
      </c>
    </row>
    <row r="65" spans="1:3" ht="38.25">
      <c r="A65" s="109" t="s">
        <v>793</v>
      </c>
      <c r="B65" s="81" t="s">
        <v>794</v>
      </c>
      <c r="C65" s="176">
        <v>30000</v>
      </c>
    </row>
    <row r="66" spans="1:3" ht="30">
      <c r="A66" s="109" t="s">
        <v>1020</v>
      </c>
      <c r="B66" s="276" t="s">
        <v>1021</v>
      </c>
      <c r="C66" s="176">
        <f>SUM(C67)</f>
        <v>147000</v>
      </c>
    </row>
    <row r="67" spans="1:3" ht="45">
      <c r="A67" s="109" t="s">
        <v>1022</v>
      </c>
      <c r="B67" s="276" t="s">
        <v>1023</v>
      </c>
      <c r="C67" s="176">
        <v>147000</v>
      </c>
    </row>
    <row r="68" spans="1:3" ht="66.75" customHeight="1">
      <c r="A68" s="118" t="s">
        <v>481</v>
      </c>
      <c r="B68" s="83" t="s">
        <v>482</v>
      </c>
      <c r="C68" s="177">
        <f>SUM(C69:C69)</f>
        <v>5000</v>
      </c>
    </row>
    <row r="69" spans="1:3" ht="15">
      <c r="A69" s="118" t="s">
        <v>483</v>
      </c>
      <c r="B69" s="83" t="s">
        <v>484</v>
      </c>
      <c r="C69" s="178">
        <v>5000</v>
      </c>
    </row>
    <row r="70" spans="1:3" ht="38.25">
      <c r="A70" s="118" t="s">
        <v>1024</v>
      </c>
      <c r="B70" s="83" t="s">
        <v>1025</v>
      </c>
      <c r="C70" s="178">
        <v>9500</v>
      </c>
    </row>
    <row r="71" spans="1:3" ht="15">
      <c r="A71" s="118" t="s">
        <v>485</v>
      </c>
      <c r="B71" s="83" t="s">
        <v>486</v>
      </c>
      <c r="C71" s="177">
        <v>160000</v>
      </c>
    </row>
    <row r="72" spans="1:3" ht="27.75" customHeight="1">
      <c r="A72" s="118" t="s">
        <v>487</v>
      </c>
      <c r="B72" s="83" t="s">
        <v>488</v>
      </c>
      <c r="C72" s="177">
        <f>SUM(C73)</f>
        <v>5000</v>
      </c>
    </row>
    <row r="73" spans="1:3" ht="38.25">
      <c r="A73" s="118" t="s">
        <v>489</v>
      </c>
      <c r="B73" s="83" t="s">
        <v>490</v>
      </c>
      <c r="C73" s="178">
        <v>5000</v>
      </c>
    </row>
    <row r="74" spans="1:3" ht="25.5">
      <c r="A74" s="118" t="s">
        <v>491</v>
      </c>
      <c r="B74" s="83" t="s">
        <v>492</v>
      </c>
      <c r="C74" s="178">
        <v>151000</v>
      </c>
    </row>
    <row r="75" spans="1:3" ht="38.25">
      <c r="A75" s="118" t="s">
        <v>679</v>
      </c>
      <c r="B75" s="81" t="s">
        <v>680</v>
      </c>
      <c r="C75" s="178">
        <f>SUM(C76)</f>
        <v>78000</v>
      </c>
    </row>
    <row r="76" spans="1:3" ht="38.25">
      <c r="A76" s="118" t="s">
        <v>632</v>
      </c>
      <c r="B76" s="81" t="s">
        <v>633</v>
      </c>
      <c r="C76" s="178">
        <v>78000</v>
      </c>
    </row>
    <row r="77" spans="1:3" ht="38.25">
      <c r="A77" s="118" t="s">
        <v>493</v>
      </c>
      <c r="B77" s="83" t="s">
        <v>494</v>
      </c>
      <c r="C77" s="178">
        <v>160855</v>
      </c>
    </row>
    <row r="78" spans="1:3" ht="29.25" customHeight="1">
      <c r="A78" s="109" t="s">
        <v>495</v>
      </c>
      <c r="B78" s="40" t="s">
        <v>496</v>
      </c>
      <c r="C78" s="176">
        <f>SUM(C79)</f>
        <v>784079</v>
      </c>
    </row>
    <row r="79" spans="1:3" ht="27.75" customHeight="1">
      <c r="A79" s="109" t="s">
        <v>497</v>
      </c>
      <c r="B79" s="40" t="s">
        <v>498</v>
      </c>
      <c r="C79" s="172">
        <v>784079</v>
      </c>
    </row>
    <row r="80" spans="1:3" ht="20.25" customHeight="1">
      <c r="A80" s="107" t="s">
        <v>499</v>
      </c>
      <c r="B80" s="36" t="s">
        <v>500</v>
      </c>
      <c r="C80" s="171">
        <f>SUM(C81+C132+C136+C129)</f>
        <v>487374800.97</v>
      </c>
    </row>
    <row r="81" spans="1:3" ht="25.5" customHeight="1">
      <c r="A81" s="107" t="s">
        <v>501</v>
      </c>
      <c r="B81" s="36" t="s">
        <v>502</v>
      </c>
      <c r="C81" s="171">
        <f>SUM(C82+C94+C85+C126)</f>
        <v>486814073.86</v>
      </c>
    </row>
    <row r="82" spans="1:3" ht="18" customHeight="1">
      <c r="A82" s="119" t="s">
        <v>880</v>
      </c>
      <c r="B82" s="36" t="s">
        <v>658</v>
      </c>
      <c r="C82" s="171">
        <f>SUM(C83)</f>
        <v>65941886</v>
      </c>
    </row>
    <row r="83" spans="1:3" ht="24" customHeight="1">
      <c r="A83" s="110" t="s">
        <v>881</v>
      </c>
      <c r="B83" s="40" t="s">
        <v>503</v>
      </c>
      <c r="C83" s="176">
        <f>SUM(C84)</f>
        <v>65941886</v>
      </c>
    </row>
    <row r="84" spans="1:3" ht="23.25" customHeight="1">
      <c r="A84" s="110" t="s">
        <v>882</v>
      </c>
      <c r="B84" s="40" t="s">
        <v>504</v>
      </c>
      <c r="C84" s="172">
        <v>65941886</v>
      </c>
    </row>
    <row r="85" spans="1:3" ht="24" customHeight="1">
      <c r="A85" s="119" t="s">
        <v>961</v>
      </c>
      <c r="B85" s="277" t="s">
        <v>954</v>
      </c>
      <c r="C85" s="173">
        <f>SUM(C86+C88+C90+C92)</f>
        <v>106849551.75</v>
      </c>
    </row>
    <row r="86" spans="1:3" ht="27" customHeight="1">
      <c r="A86" s="110" t="s">
        <v>962</v>
      </c>
      <c r="B86" s="278" t="s">
        <v>955</v>
      </c>
      <c r="C86" s="172">
        <f>SUM(C87)</f>
        <v>369284</v>
      </c>
    </row>
    <row r="87" spans="1:3" ht="37.5" customHeight="1">
      <c r="A87" s="110" t="s">
        <v>963</v>
      </c>
      <c r="B87" s="278" t="s">
        <v>956</v>
      </c>
      <c r="C87" s="172">
        <v>369284</v>
      </c>
    </row>
    <row r="88" spans="1:3" ht="18.75" customHeight="1">
      <c r="A88" s="110" t="s">
        <v>964</v>
      </c>
      <c r="B88" s="278" t="s">
        <v>957</v>
      </c>
      <c r="C88" s="172">
        <f>SUM(C89)</f>
        <v>1177900</v>
      </c>
    </row>
    <row r="89" spans="1:9" ht="29.25" customHeight="1">
      <c r="A89" s="270" t="s">
        <v>965</v>
      </c>
      <c r="B89" s="278" t="s">
        <v>958</v>
      </c>
      <c r="C89" s="172">
        <v>1177900</v>
      </c>
      <c r="H89" s="120"/>
      <c r="I89" s="120"/>
    </row>
    <row r="90" spans="1:9" ht="42.75" customHeight="1">
      <c r="A90" s="270" t="s">
        <v>969</v>
      </c>
      <c r="B90" s="278" t="s">
        <v>985</v>
      </c>
      <c r="C90" s="172">
        <f>SUM(C91)</f>
        <v>34547347</v>
      </c>
      <c r="I90" s="120"/>
    </row>
    <row r="91" spans="1:9" ht="39">
      <c r="A91" s="270" t="s">
        <v>968</v>
      </c>
      <c r="B91" s="278" t="s">
        <v>986</v>
      </c>
      <c r="C91" s="172">
        <v>34547347</v>
      </c>
      <c r="H91" s="14"/>
      <c r="I91" s="120"/>
    </row>
    <row r="92" spans="1:9" ht="18" customHeight="1">
      <c r="A92" s="271" t="s">
        <v>966</v>
      </c>
      <c r="B92" s="278" t="s">
        <v>959</v>
      </c>
      <c r="C92" s="172">
        <f>SUM(C93)</f>
        <v>70755020.75</v>
      </c>
      <c r="I92" s="120"/>
    </row>
    <row r="93" spans="1:9" ht="19.5" customHeight="1">
      <c r="A93" s="271" t="s">
        <v>967</v>
      </c>
      <c r="B93" s="278" t="s">
        <v>960</v>
      </c>
      <c r="C93" s="172">
        <v>70755020.75</v>
      </c>
      <c r="I93" s="120"/>
    </row>
    <row r="94" spans="1:9" ht="23.25" customHeight="1">
      <c r="A94" s="107" t="s">
        <v>883</v>
      </c>
      <c r="B94" s="36" t="s">
        <v>681</v>
      </c>
      <c r="C94" s="171">
        <f>SUM(C101+C95+C97+C103+C99)</f>
        <v>313982636.11</v>
      </c>
      <c r="I94" s="120"/>
    </row>
    <row r="95" spans="1:9" ht="40.5" customHeight="1">
      <c r="A95" s="110" t="s">
        <v>884</v>
      </c>
      <c r="B95" s="40" t="s">
        <v>505</v>
      </c>
      <c r="C95" s="179">
        <f>SUM(C96)</f>
        <v>242489</v>
      </c>
      <c r="H95" s="14"/>
      <c r="I95" s="120"/>
    </row>
    <row r="96" spans="1:9" ht="35.25" customHeight="1">
      <c r="A96" s="110" t="s">
        <v>885</v>
      </c>
      <c r="B96" s="40" t="s">
        <v>634</v>
      </c>
      <c r="C96" s="174">
        <v>242489</v>
      </c>
      <c r="I96" s="120"/>
    </row>
    <row r="97" spans="1:9" ht="25.5">
      <c r="A97" s="110" t="s">
        <v>886</v>
      </c>
      <c r="B97" s="40" t="s">
        <v>659</v>
      </c>
      <c r="C97" s="176">
        <f>SUM(C98)</f>
        <v>13868524</v>
      </c>
      <c r="I97" s="120"/>
    </row>
    <row r="98" spans="1:9" ht="38.25">
      <c r="A98" s="110" t="s">
        <v>887</v>
      </c>
      <c r="B98" s="40" t="s">
        <v>660</v>
      </c>
      <c r="C98" s="172">
        <v>13868524</v>
      </c>
      <c r="I98" s="120"/>
    </row>
    <row r="99" spans="1:9" ht="39.75" customHeight="1">
      <c r="A99" s="110" t="s">
        <v>981</v>
      </c>
      <c r="B99" s="40" t="s">
        <v>983</v>
      </c>
      <c r="C99" s="172">
        <f>SUM(C100)</f>
        <v>4050</v>
      </c>
      <c r="H99" s="14"/>
      <c r="I99" s="120"/>
    </row>
    <row r="100" spans="1:9" ht="41.25" customHeight="1">
      <c r="A100" s="110" t="s">
        <v>982</v>
      </c>
      <c r="B100" s="40" t="s">
        <v>984</v>
      </c>
      <c r="C100" s="172">
        <v>4050</v>
      </c>
      <c r="H100" s="14"/>
      <c r="I100" s="120"/>
    </row>
    <row r="101" spans="1:9" ht="24.75" customHeight="1">
      <c r="A101" s="110" t="s">
        <v>998</v>
      </c>
      <c r="B101" s="40" t="s">
        <v>1000</v>
      </c>
      <c r="C101" s="172">
        <f>SUM(C102)</f>
        <v>1595798</v>
      </c>
      <c r="H101" s="14"/>
      <c r="I101" s="120"/>
    </row>
    <row r="102" spans="1:9" ht="19.5" customHeight="1">
      <c r="A102" s="110" t="s">
        <v>999</v>
      </c>
      <c r="B102" s="40" t="s">
        <v>1001</v>
      </c>
      <c r="C102" s="172">
        <v>1595798</v>
      </c>
      <c r="H102" s="14"/>
      <c r="I102" s="120"/>
    </row>
    <row r="103" spans="1:9" ht="17.25" customHeight="1">
      <c r="A103" s="119" t="s">
        <v>888</v>
      </c>
      <c r="B103" s="36" t="s">
        <v>506</v>
      </c>
      <c r="C103" s="171">
        <f>SUM(C104)</f>
        <v>298271775.11</v>
      </c>
      <c r="H103" s="14"/>
      <c r="I103" s="120"/>
    </row>
    <row r="104" spans="1:9" ht="21" customHeight="1">
      <c r="A104" s="110" t="s">
        <v>889</v>
      </c>
      <c r="B104" s="40" t="s">
        <v>507</v>
      </c>
      <c r="C104" s="176">
        <f>SUM(C105+C106+C107+C108+C109+C110+C111+C112+C113+C116+C117+C118+C119+C120+C121+C122+C123+C124+C125)</f>
        <v>298271775.11</v>
      </c>
      <c r="H104" s="14"/>
      <c r="I104" s="120"/>
    </row>
    <row r="105" spans="1:9" ht="26.25" customHeight="1">
      <c r="A105" s="109" t="s">
        <v>889</v>
      </c>
      <c r="B105" s="40" t="s">
        <v>508</v>
      </c>
      <c r="C105" s="172">
        <v>7758948</v>
      </c>
      <c r="H105" s="14"/>
      <c r="I105" s="120"/>
    </row>
    <row r="106" spans="1:9" ht="32.25" customHeight="1">
      <c r="A106" s="109" t="s">
        <v>889</v>
      </c>
      <c r="B106" s="40" t="s">
        <v>509</v>
      </c>
      <c r="C106" s="172">
        <v>1874724</v>
      </c>
      <c r="H106" s="14"/>
      <c r="I106" s="120"/>
    </row>
    <row r="107" spans="1:9" ht="42.75" customHeight="1">
      <c r="A107" s="109" t="s">
        <v>889</v>
      </c>
      <c r="B107" s="40" t="s">
        <v>510</v>
      </c>
      <c r="C107" s="172">
        <v>124300</v>
      </c>
      <c r="I107" s="120"/>
    </row>
    <row r="108" spans="1:9" s="2" customFormat="1" ht="55.5" customHeight="1">
      <c r="A108" s="109" t="s">
        <v>889</v>
      </c>
      <c r="B108" s="84" t="s">
        <v>511</v>
      </c>
      <c r="C108" s="174">
        <v>517262</v>
      </c>
      <c r="H108" s="121"/>
      <c r="I108" s="120"/>
    </row>
    <row r="109" spans="1:9" ht="46.5" customHeight="1">
      <c r="A109" s="109" t="s">
        <v>889</v>
      </c>
      <c r="B109" s="84" t="s">
        <v>512</v>
      </c>
      <c r="C109" s="174">
        <v>1776000</v>
      </c>
      <c r="H109" s="14"/>
      <c r="I109" s="120"/>
    </row>
    <row r="110" spans="1:9" ht="33" customHeight="1">
      <c r="A110" s="109" t="s">
        <v>889</v>
      </c>
      <c r="B110" s="40" t="s">
        <v>513</v>
      </c>
      <c r="C110" s="172">
        <v>296000</v>
      </c>
      <c r="H110" s="14"/>
      <c r="I110" s="120"/>
    </row>
    <row r="111" spans="1:9" ht="39" customHeight="1">
      <c r="A111" s="109" t="s">
        <v>889</v>
      </c>
      <c r="B111" s="40" t="s">
        <v>514</v>
      </c>
      <c r="C111" s="172">
        <v>888000</v>
      </c>
      <c r="H111" s="14"/>
      <c r="I111" s="120"/>
    </row>
    <row r="112" spans="1:9" ht="51">
      <c r="A112" s="109" t="s">
        <v>889</v>
      </c>
      <c r="B112" s="50" t="s">
        <v>515</v>
      </c>
      <c r="C112" s="172">
        <v>16380465</v>
      </c>
      <c r="H112" s="14"/>
      <c r="I112" s="120"/>
    </row>
    <row r="113" spans="1:9" ht="38.25">
      <c r="A113" s="109" t="s">
        <v>889</v>
      </c>
      <c r="B113" s="50" t="s">
        <v>516</v>
      </c>
      <c r="C113" s="176">
        <f>SUM(C114:C115)</f>
        <v>1086055</v>
      </c>
      <c r="H113" s="14"/>
      <c r="I113" s="120"/>
    </row>
    <row r="114" spans="1:9" ht="38.25">
      <c r="A114" s="109" t="s">
        <v>889</v>
      </c>
      <c r="B114" s="50" t="s">
        <v>517</v>
      </c>
      <c r="C114" s="172">
        <v>1033183</v>
      </c>
      <c r="H114" s="14"/>
      <c r="I114" s="120"/>
    </row>
    <row r="115" spans="1:9" ht="38.25">
      <c r="A115" s="109" t="s">
        <v>889</v>
      </c>
      <c r="B115" s="50" t="s">
        <v>518</v>
      </c>
      <c r="C115" s="172">
        <v>52872</v>
      </c>
      <c r="H115" s="14"/>
      <c r="I115" s="120"/>
    </row>
    <row r="116" spans="1:9" ht="76.5">
      <c r="A116" s="109" t="s">
        <v>889</v>
      </c>
      <c r="B116" s="50" t="s">
        <v>519</v>
      </c>
      <c r="C116" s="172">
        <v>217727157</v>
      </c>
      <c r="H116" s="14"/>
      <c r="I116" s="120"/>
    </row>
    <row r="117" spans="1:9" ht="84.75" customHeight="1">
      <c r="A117" s="109" t="s">
        <v>889</v>
      </c>
      <c r="B117" s="50" t="s">
        <v>520</v>
      </c>
      <c r="C117" s="172">
        <v>36637940</v>
      </c>
      <c r="H117" s="14"/>
      <c r="I117" s="120"/>
    </row>
    <row r="118" spans="1:9" ht="38.25">
      <c r="A118" s="109" t="s">
        <v>889</v>
      </c>
      <c r="B118" s="82" t="s">
        <v>521</v>
      </c>
      <c r="C118" s="180">
        <v>296000</v>
      </c>
      <c r="H118" s="14"/>
      <c r="I118" s="120"/>
    </row>
    <row r="119" spans="1:9" ht="38.25" customHeight="1">
      <c r="A119" s="109" t="s">
        <v>889</v>
      </c>
      <c r="B119" s="82" t="s">
        <v>522</v>
      </c>
      <c r="C119" s="180">
        <v>9617207.11</v>
      </c>
      <c r="H119" s="14"/>
      <c r="I119" s="120"/>
    </row>
    <row r="120" spans="1:9" ht="38.25" customHeight="1">
      <c r="A120" s="109" t="s">
        <v>889</v>
      </c>
      <c r="B120" s="82" t="s">
        <v>523</v>
      </c>
      <c r="C120" s="180">
        <v>209123</v>
      </c>
      <c r="H120" s="14"/>
      <c r="I120" s="120"/>
    </row>
    <row r="121" spans="1:9" ht="38.25" customHeight="1">
      <c r="A121" s="109" t="s">
        <v>889</v>
      </c>
      <c r="B121" s="82" t="s">
        <v>524</v>
      </c>
      <c r="C121" s="181">
        <v>296000</v>
      </c>
      <c r="H121" s="14"/>
      <c r="I121" s="120"/>
    </row>
    <row r="122" spans="1:9" ht="38.25" customHeight="1">
      <c r="A122" s="109" t="s">
        <v>889</v>
      </c>
      <c r="B122" s="82" t="s">
        <v>525</v>
      </c>
      <c r="C122" s="181">
        <v>2513908</v>
      </c>
      <c r="H122" s="14"/>
      <c r="I122" s="120"/>
    </row>
    <row r="123" spans="1:9" ht="63" customHeight="1">
      <c r="A123" s="109" t="s">
        <v>889</v>
      </c>
      <c r="B123" s="82" t="s">
        <v>526</v>
      </c>
      <c r="C123" s="181">
        <v>166326</v>
      </c>
      <c r="H123" s="14"/>
      <c r="I123" s="120"/>
    </row>
    <row r="124" spans="1:9" ht="39" customHeight="1">
      <c r="A124" s="109" t="s">
        <v>889</v>
      </c>
      <c r="B124" s="82" t="s">
        <v>592</v>
      </c>
      <c r="C124" s="181">
        <v>29600</v>
      </c>
      <c r="H124" s="14"/>
      <c r="I124" s="120"/>
    </row>
    <row r="125" spans="1:9" ht="24.75" customHeight="1">
      <c r="A125" s="109" t="s">
        <v>889</v>
      </c>
      <c r="B125" s="82" t="s">
        <v>593</v>
      </c>
      <c r="C125" s="181">
        <v>76760</v>
      </c>
      <c r="H125" s="14"/>
      <c r="I125" s="120"/>
    </row>
    <row r="126" spans="1:9" ht="22.5" customHeight="1">
      <c r="A126" s="107" t="s">
        <v>987</v>
      </c>
      <c r="B126" s="279" t="s">
        <v>988</v>
      </c>
      <c r="C126" s="272">
        <f>SUM(C127)</f>
        <v>40000</v>
      </c>
      <c r="H126" s="14"/>
      <c r="I126" s="120"/>
    </row>
    <row r="127" spans="1:9" ht="38.25" customHeight="1">
      <c r="A127" s="109" t="s">
        <v>989</v>
      </c>
      <c r="B127" s="82" t="s">
        <v>991</v>
      </c>
      <c r="C127" s="181">
        <f>SUM(C128)</f>
        <v>40000</v>
      </c>
      <c r="H127" s="14"/>
      <c r="I127" s="120"/>
    </row>
    <row r="128" spans="1:9" ht="38.25" customHeight="1">
      <c r="A128" s="109" t="s">
        <v>990</v>
      </c>
      <c r="B128" s="82" t="s">
        <v>992</v>
      </c>
      <c r="C128" s="181">
        <v>40000</v>
      </c>
      <c r="H128" s="14"/>
      <c r="I128" s="120"/>
    </row>
    <row r="129" spans="1:9" ht="21.75" customHeight="1">
      <c r="A129" s="119" t="s">
        <v>972</v>
      </c>
      <c r="B129" s="280" t="s">
        <v>970</v>
      </c>
      <c r="C129" s="181">
        <f>SUM(C130)</f>
        <v>1943788.6</v>
      </c>
      <c r="H129" s="14"/>
      <c r="I129" s="120"/>
    </row>
    <row r="130" spans="1:9" ht="18.75" customHeight="1">
      <c r="A130" s="110" t="s">
        <v>973</v>
      </c>
      <c r="B130" s="81" t="s">
        <v>971</v>
      </c>
      <c r="C130" s="181">
        <f>SUM(C131)</f>
        <v>1943788.6</v>
      </c>
      <c r="H130" s="14"/>
      <c r="I130" s="120"/>
    </row>
    <row r="131" spans="1:9" ht="21" customHeight="1">
      <c r="A131" s="110" t="s">
        <v>974</v>
      </c>
      <c r="B131" s="81" t="s">
        <v>971</v>
      </c>
      <c r="C131" s="181">
        <v>1943788.6</v>
      </c>
      <c r="H131" s="14"/>
      <c r="I131" s="120"/>
    </row>
    <row r="132" spans="1:9" ht="38.25" customHeight="1">
      <c r="A132" s="78" t="s">
        <v>917</v>
      </c>
      <c r="B132" s="277" t="s">
        <v>913</v>
      </c>
      <c r="C132" s="181">
        <f>SUM(C133)</f>
        <v>39465.94</v>
      </c>
      <c r="H132" s="14"/>
      <c r="I132" s="120"/>
    </row>
    <row r="133" spans="1:3" ht="39">
      <c r="A133" s="78" t="s">
        <v>926</v>
      </c>
      <c r="B133" s="62" t="s">
        <v>914</v>
      </c>
      <c r="C133" s="181">
        <f>SUM(C134)</f>
        <v>39465.94</v>
      </c>
    </row>
    <row r="134" spans="1:3" ht="39">
      <c r="A134" s="78" t="s">
        <v>925</v>
      </c>
      <c r="B134" s="62" t="s">
        <v>915</v>
      </c>
      <c r="C134" s="181">
        <f>SUM(C135)</f>
        <v>39465.94</v>
      </c>
    </row>
    <row r="135" spans="1:3" ht="39">
      <c r="A135" s="78" t="s">
        <v>924</v>
      </c>
      <c r="B135" s="62" t="s">
        <v>916</v>
      </c>
      <c r="C135" s="181">
        <v>39465.94</v>
      </c>
    </row>
    <row r="136" spans="1:3" ht="26.25">
      <c r="A136" s="78" t="s">
        <v>921</v>
      </c>
      <c r="B136" s="277" t="s">
        <v>918</v>
      </c>
      <c r="C136" s="181">
        <f>SUM(C137)</f>
        <v>-1422527.43</v>
      </c>
    </row>
    <row r="137" spans="1:3" ht="26.25">
      <c r="A137" s="78" t="s">
        <v>923</v>
      </c>
      <c r="B137" s="62" t="s">
        <v>919</v>
      </c>
      <c r="C137" s="181">
        <f>SUM(C138)</f>
        <v>-1422527.43</v>
      </c>
    </row>
    <row r="138" spans="1:3" ht="26.25">
      <c r="A138" s="78" t="s">
        <v>922</v>
      </c>
      <c r="B138" s="62" t="s">
        <v>920</v>
      </c>
      <c r="C138" s="181">
        <v>-1422527.43</v>
      </c>
    </row>
    <row r="139" spans="1:3" ht="15">
      <c r="A139" s="281"/>
      <c r="B139" s="281" t="s">
        <v>527</v>
      </c>
      <c r="C139" s="183">
        <f>SUM(C8+C80)</f>
        <v>632915076.45</v>
      </c>
    </row>
  </sheetData>
  <sheetProtection/>
  <mergeCells count="3">
    <mergeCell ref="B1:C3"/>
    <mergeCell ref="A4:C4"/>
    <mergeCell ref="A5:C5"/>
  </mergeCells>
  <printOptions/>
  <pageMargins left="0.5905511811023623" right="0.5118110236220472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Normal="110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20.7109375" style="0" customWidth="1"/>
    <col min="2" max="2" width="51.28125" style="0" customWidth="1"/>
    <col min="3" max="3" width="16.421875" style="0" customWidth="1"/>
    <col min="4" max="4" width="8.7109375" style="0" hidden="1" customWidth="1"/>
    <col min="5" max="5" width="2.00390625" style="0" hidden="1" customWidth="1"/>
    <col min="6" max="6" width="16.28125" style="0" customWidth="1"/>
    <col min="7" max="7" width="0.5625" style="0" customWidth="1"/>
  </cols>
  <sheetData>
    <row r="1" spans="2:6" ht="15" customHeight="1">
      <c r="B1" s="304" t="s">
        <v>1036</v>
      </c>
      <c r="C1" s="304"/>
      <c r="D1" s="307"/>
      <c r="E1" s="307"/>
      <c r="F1" s="307"/>
    </row>
    <row r="2" spans="2:6" ht="15">
      <c r="B2" s="304"/>
      <c r="C2" s="304"/>
      <c r="D2" s="307"/>
      <c r="E2" s="307"/>
      <c r="F2" s="307"/>
    </row>
    <row r="3" spans="2:6" ht="18.75" customHeight="1">
      <c r="B3" s="304"/>
      <c r="C3" s="304"/>
      <c r="D3" s="307"/>
      <c r="E3" s="307"/>
      <c r="F3" s="307"/>
    </row>
    <row r="4" spans="1:6" ht="31.5" customHeight="1">
      <c r="A4" s="314" t="s">
        <v>801</v>
      </c>
      <c r="B4" s="314"/>
      <c r="C4" s="314"/>
      <c r="D4" s="315"/>
      <c r="E4" s="315"/>
      <c r="F4" s="315"/>
    </row>
    <row r="5" spans="1:3" ht="8.25" customHeight="1">
      <c r="A5" s="312"/>
      <c r="B5" s="312"/>
      <c r="C5" s="312"/>
    </row>
    <row r="6" spans="1:6" ht="15">
      <c r="A6" s="77"/>
      <c r="B6" s="77"/>
      <c r="C6" s="313" t="s">
        <v>123</v>
      </c>
      <c r="D6" s="313"/>
      <c r="E6" s="313"/>
      <c r="F6" s="313"/>
    </row>
    <row r="7" spans="1:6" ht="55.5" customHeight="1">
      <c r="A7" s="33" t="s">
        <v>422</v>
      </c>
      <c r="B7" s="34" t="s">
        <v>423</v>
      </c>
      <c r="C7" s="33" t="s">
        <v>682</v>
      </c>
      <c r="D7" s="102"/>
      <c r="E7" s="102"/>
      <c r="F7" s="33" t="s">
        <v>802</v>
      </c>
    </row>
    <row r="8" spans="1:6" ht="15">
      <c r="A8" s="35" t="s">
        <v>424</v>
      </c>
      <c r="B8" s="36" t="s">
        <v>425</v>
      </c>
      <c r="C8" s="37">
        <f>SUM(C9+C14+C24+C36+C39+C46+C52+C56)</f>
        <v>133627129</v>
      </c>
      <c r="D8" s="37">
        <f>SUM(D9+D14+D24+D36+D39+D46+D52+D56)</f>
        <v>0</v>
      </c>
      <c r="E8" s="37">
        <f>SUM(E9+E14+E24+E36+E39+E46+E52+E56)</f>
        <v>0</v>
      </c>
      <c r="F8" s="37">
        <f>SUM(F9+F14+F24+F36+F39+F46+F52+F56)</f>
        <v>135073943</v>
      </c>
    </row>
    <row r="9" spans="1:6" ht="15">
      <c r="A9" s="35" t="s">
        <v>426</v>
      </c>
      <c r="B9" s="36" t="s">
        <v>427</v>
      </c>
      <c r="C9" s="171">
        <f>SUM(C10)</f>
        <v>95929311</v>
      </c>
      <c r="D9" s="183"/>
      <c r="E9" s="183"/>
      <c r="F9" s="171">
        <f>SUM(F10)</f>
        <v>98905221</v>
      </c>
    </row>
    <row r="10" spans="1:6" ht="15">
      <c r="A10" s="38" t="s">
        <v>428</v>
      </c>
      <c r="B10" s="36" t="s">
        <v>429</v>
      </c>
      <c r="C10" s="171">
        <f>SUM(C11+C12+C13)</f>
        <v>95929311</v>
      </c>
      <c r="D10" s="183"/>
      <c r="E10" s="183"/>
      <c r="F10" s="171">
        <f>SUM(F11+F12+F13)</f>
        <v>98905221</v>
      </c>
    </row>
    <row r="11" spans="1:6" ht="69.75" customHeight="1">
      <c r="A11" s="39" t="s">
        <v>430</v>
      </c>
      <c r="B11" s="40" t="s">
        <v>796</v>
      </c>
      <c r="C11" s="172">
        <v>94292211</v>
      </c>
      <c r="D11" s="183"/>
      <c r="E11" s="183"/>
      <c r="F11" s="172">
        <v>97243017</v>
      </c>
    </row>
    <row r="12" spans="1:6" ht="92.25" customHeight="1">
      <c r="A12" s="39" t="s">
        <v>582</v>
      </c>
      <c r="B12" s="62" t="s">
        <v>797</v>
      </c>
      <c r="C12" s="172">
        <v>831008</v>
      </c>
      <c r="D12" s="183"/>
      <c r="E12" s="183"/>
      <c r="F12" s="172">
        <v>856112</v>
      </c>
    </row>
    <row r="13" spans="1:6" ht="44.25" customHeight="1">
      <c r="A13" s="39" t="s">
        <v>657</v>
      </c>
      <c r="B13" s="62" t="s">
        <v>798</v>
      </c>
      <c r="C13" s="172">
        <v>806092</v>
      </c>
      <c r="D13" s="183"/>
      <c r="E13" s="183"/>
      <c r="F13" s="172">
        <v>806092</v>
      </c>
    </row>
    <row r="14" spans="1:6" ht="38.25">
      <c r="A14" s="78" t="s">
        <v>591</v>
      </c>
      <c r="B14" s="36" t="s">
        <v>431</v>
      </c>
      <c r="C14" s="173">
        <f>SUM(C15)</f>
        <v>7431888</v>
      </c>
      <c r="D14" s="183"/>
      <c r="E14" s="183"/>
      <c r="F14" s="173">
        <f>SUM(F15)</f>
        <v>7948535</v>
      </c>
    </row>
    <row r="15" spans="1:6" ht="27.75" customHeight="1">
      <c r="A15" s="41" t="s">
        <v>432</v>
      </c>
      <c r="B15" s="40" t="s">
        <v>433</v>
      </c>
      <c r="C15" s="172">
        <f>SUM(C16+C18+C20+C22)</f>
        <v>7431888</v>
      </c>
      <c r="D15" s="172">
        <f>SUM(D16+D18+D20+D22)</f>
        <v>0</v>
      </c>
      <c r="E15" s="172">
        <f>SUM(E16+E18+E20+E22)</f>
        <v>0</v>
      </c>
      <c r="F15" s="172">
        <f>SUM(F16+F18+F20+F22)</f>
        <v>7948535</v>
      </c>
    </row>
    <row r="16" spans="1:6" ht="69" customHeight="1">
      <c r="A16" s="39" t="s">
        <v>434</v>
      </c>
      <c r="B16" s="40" t="s">
        <v>586</v>
      </c>
      <c r="C16" s="172">
        <f>SUM(C17)</f>
        <v>2693110</v>
      </c>
      <c r="D16" s="183"/>
      <c r="E16" s="183"/>
      <c r="F16" s="172">
        <f>SUM(F17)</f>
        <v>2874653</v>
      </c>
    </row>
    <row r="17" spans="1:6" ht="95.25" customHeight="1">
      <c r="A17" s="109" t="s">
        <v>1002</v>
      </c>
      <c r="B17" s="40" t="s">
        <v>1003</v>
      </c>
      <c r="C17" s="172">
        <v>2693110</v>
      </c>
      <c r="D17" s="183"/>
      <c r="E17" s="183"/>
      <c r="F17" s="172">
        <v>2874653</v>
      </c>
    </row>
    <row r="18" spans="1:6" ht="81.75" customHeight="1">
      <c r="A18" s="39" t="s">
        <v>435</v>
      </c>
      <c r="B18" s="50" t="s">
        <v>587</v>
      </c>
      <c r="C18" s="172">
        <f>SUM(C19)</f>
        <v>17782</v>
      </c>
      <c r="D18" s="183"/>
      <c r="E18" s="183"/>
      <c r="F18" s="172">
        <f>SUM(F19)</f>
        <v>18402</v>
      </c>
    </row>
    <row r="19" spans="1:6" ht="103.5" customHeight="1">
      <c r="A19" s="109" t="s">
        <v>1004</v>
      </c>
      <c r="B19" s="50" t="s">
        <v>1005</v>
      </c>
      <c r="C19" s="172">
        <v>17782</v>
      </c>
      <c r="D19" s="183"/>
      <c r="E19" s="183"/>
      <c r="F19" s="172">
        <v>18402</v>
      </c>
    </row>
    <row r="20" spans="1:6" ht="66" customHeight="1">
      <c r="A20" s="39" t="s">
        <v>436</v>
      </c>
      <c r="B20" s="40" t="s">
        <v>588</v>
      </c>
      <c r="C20" s="172">
        <f>SUM(C21)</f>
        <v>5221973</v>
      </c>
      <c r="D20" s="183"/>
      <c r="E20" s="183"/>
      <c r="F20" s="172">
        <f>SUM(F21)</f>
        <v>5576039</v>
      </c>
    </row>
    <row r="21" spans="1:6" ht="102.75" customHeight="1">
      <c r="A21" s="109" t="s">
        <v>1006</v>
      </c>
      <c r="B21" s="40" t="s">
        <v>1007</v>
      </c>
      <c r="C21" s="172">
        <v>5221973</v>
      </c>
      <c r="D21" s="183"/>
      <c r="E21" s="183"/>
      <c r="F21" s="172">
        <v>5576039</v>
      </c>
    </row>
    <row r="22" spans="1:6" ht="66" customHeight="1">
      <c r="A22" s="39" t="s">
        <v>437</v>
      </c>
      <c r="B22" s="40" t="s">
        <v>589</v>
      </c>
      <c r="C22" s="172">
        <f>SUM(C23)</f>
        <v>-500977</v>
      </c>
      <c r="D22" s="183"/>
      <c r="E22" s="183"/>
      <c r="F22" s="172">
        <f>SUM(F23)</f>
        <v>-520559</v>
      </c>
    </row>
    <row r="23" spans="1:6" ht="90" customHeight="1">
      <c r="A23" s="109" t="s">
        <v>1008</v>
      </c>
      <c r="B23" s="40" t="s">
        <v>1009</v>
      </c>
      <c r="C23" s="172">
        <v>-500977</v>
      </c>
      <c r="D23" s="183"/>
      <c r="E23" s="183"/>
      <c r="F23" s="172">
        <v>-520559</v>
      </c>
    </row>
    <row r="24" spans="1:6" ht="15">
      <c r="A24" s="36" t="s">
        <v>438</v>
      </c>
      <c r="B24" s="36" t="s">
        <v>439</v>
      </c>
      <c r="C24" s="173">
        <f>SUM(C30+C32+C25+C34)</f>
        <v>4378477</v>
      </c>
      <c r="D24" s="183"/>
      <c r="E24" s="183"/>
      <c r="F24" s="173">
        <f>SUM(F30+F32+F25+F34)</f>
        <v>2332734</v>
      </c>
    </row>
    <row r="25" spans="1:6" ht="30.75" customHeight="1">
      <c r="A25" s="36" t="s">
        <v>440</v>
      </c>
      <c r="B25" s="36" t="s">
        <v>441</v>
      </c>
      <c r="C25" s="173">
        <f>SUM(C28+C26)</f>
        <v>311433</v>
      </c>
      <c r="D25" s="183"/>
      <c r="E25" s="183"/>
      <c r="F25" s="173">
        <f>SUM(F28+F26)</f>
        <v>322021</v>
      </c>
    </row>
    <row r="26" spans="1:6" ht="31.5" customHeight="1">
      <c r="A26" s="40" t="s">
        <v>442</v>
      </c>
      <c r="B26" s="40" t="s">
        <v>443</v>
      </c>
      <c r="C26" s="172">
        <f>SUM(C27)</f>
        <v>227564</v>
      </c>
      <c r="D26" s="183"/>
      <c r="E26" s="183"/>
      <c r="F26" s="172">
        <f>SUM(F27)</f>
        <v>235301</v>
      </c>
    </row>
    <row r="27" spans="1:6" ht="31.5" customHeight="1">
      <c r="A27" s="40" t="s">
        <v>626</v>
      </c>
      <c r="B27" s="40" t="s">
        <v>625</v>
      </c>
      <c r="C27" s="172">
        <v>227564</v>
      </c>
      <c r="D27" s="183"/>
      <c r="E27" s="183"/>
      <c r="F27" s="172">
        <v>235301</v>
      </c>
    </row>
    <row r="28" spans="1:6" ht="45.75" customHeight="1">
      <c r="A28" s="40" t="s">
        <v>627</v>
      </c>
      <c r="B28" s="40" t="s">
        <v>590</v>
      </c>
      <c r="C28" s="172">
        <f>SUM(C29)</f>
        <v>83869</v>
      </c>
      <c r="D28" s="183"/>
      <c r="E28" s="183"/>
      <c r="F28" s="172">
        <f>SUM(F29)</f>
        <v>86720</v>
      </c>
    </row>
    <row r="29" spans="1:6" ht="53.25" customHeight="1">
      <c r="A29" s="40" t="s">
        <v>444</v>
      </c>
      <c r="B29" s="40" t="s">
        <v>724</v>
      </c>
      <c r="C29" s="172">
        <v>83869</v>
      </c>
      <c r="D29" s="183"/>
      <c r="E29" s="183"/>
      <c r="F29" s="172">
        <v>86720</v>
      </c>
    </row>
    <row r="30" spans="1:6" ht="29.25" customHeight="1">
      <c r="A30" s="36" t="s">
        <v>445</v>
      </c>
      <c r="B30" s="36" t="s">
        <v>446</v>
      </c>
      <c r="C30" s="171">
        <f>SUM(C31)</f>
        <v>2813543</v>
      </c>
      <c r="D30" s="183"/>
      <c r="E30" s="183"/>
      <c r="F30" s="171">
        <f>SUM(F31)</f>
        <v>703386</v>
      </c>
    </row>
    <row r="31" spans="1:6" ht="29.25" customHeight="1">
      <c r="A31" s="40" t="s">
        <v>447</v>
      </c>
      <c r="B31" s="42" t="s">
        <v>446</v>
      </c>
      <c r="C31" s="172">
        <v>2813543</v>
      </c>
      <c r="D31" s="183"/>
      <c r="E31" s="183"/>
      <c r="F31" s="172">
        <v>703386</v>
      </c>
    </row>
    <row r="32" spans="1:6" ht="15">
      <c r="A32" s="40" t="s">
        <v>448</v>
      </c>
      <c r="B32" s="36" t="s">
        <v>449</v>
      </c>
      <c r="C32" s="171">
        <f>SUM(C33:C33)</f>
        <v>1223437</v>
      </c>
      <c r="D32" s="183"/>
      <c r="E32" s="183"/>
      <c r="F32" s="171">
        <f>SUM(F33:F33)</f>
        <v>1277263</v>
      </c>
    </row>
    <row r="33" spans="1:6" ht="15">
      <c r="A33" s="40" t="s">
        <v>450</v>
      </c>
      <c r="B33" s="43" t="s">
        <v>449</v>
      </c>
      <c r="C33" s="174">
        <v>1223437</v>
      </c>
      <c r="D33" s="183"/>
      <c r="E33" s="183"/>
      <c r="F33" s="174">
        <v>1277263</v>
      </c>
    </row>
    <row r="34" spans="1:6" ht="31.5" customHeight="1">
      <c r="A34" s="40" t="s">
        <v>661</v>
      </c>
      <c r="B34" s="94" t="s">
        <v>662</v>
      </c>
      <c r="C34" s="175">
        <f>SUM(C35)</f>
        <v>30064</v>
      </c>
      <c r="D34" s="183"/>
      <c r="E34" s="183"/>
      <c r="F34" s="175">
        <f>SUM(F35)</f>
        <v>30064</v>
      </c>
    </row>
    <row r="35" spans="1:6" ht="44.25" customHeight="1">
      <c r="A35" s="40" t="s">
        <v>663</v>
      </c>
      <c r="B35" s="79" t="s">
        <v>664</v>
      </c>
      <c r="C35" s="174">
        <v>30064</v>
      </c>
      <c r="D35" s="183"/>
      <c r="E35" s="183"/>
      <c r="F35" s="174">
        <v>30064</v>
      </c>
    </row>
    <row r="36" spans="1:6" ht="15">
      <c r="A36" s="36" t="s">
        <v>451</v>
      </c>
      <c r="B36" s="36" t="s">
        <v>452</v>
      </c>
      <c r="C36" s="171">
        <f>SUM(C37)</f>
        <v>2388626</v>
      </c>
      <c r="D36" s="183"/>
      <c r="E36" s="183"/>
      <c r="F36" s="171">
        <f>SUM(F37)</f>
        <v>2388626</v>
      </c>
    </row>
    <row r="37" spans="1:6" ht="30" customHeight="1">
      <c r="A37" s="44" t="s">
        <v>453</v>
      </c>
      <c r="B37" s="40" t="s">
        <v>454</v>
      </c>
      <c r="C37" s="176">
        <f>SUM(C38)</f>
        <v>2388626</v>
      </c>
      <c r="D37" s="183"/>
      <c r="E37" s="183"/>
      <c r="F37" s="176">
        <f>SUM(F38)</f>
        <v>2388626</v>
      </c>
    </row>
    <row r="38" spans="1:6" ht="47.25" customHeight="1">
      <c r="A38" s="40" t="s">
        <v>455</v>
      </c>
      <c r="B38" s="40" t="s">
        <v>456</v>
      </c>
      <c r="C38" s="172">
        <v>2388626</v>
      </c>
      <c r="D38" s="183"/>
      <c r="E38" s="183"/>
      <c r="F38" s="172">
        <v>2388626</v>
      </c>
    </row>
    <row r="39" spans="1:6" ht="45" customHeight="1">
      <c r="A39" s="36" t="s">
        <v>457</v>
      </c>
      <c r="B39" s="45" t="s">
        <v>458</v>
      </c>
      <c r="C39" s="171">
        <f>SUM(C40)</f>
        <v>4025679</v>
      </c>
      <c r="D39" s="183"/>
      <c r="E39" s="183"/>
      <c r="F39" s="171">
        <f>SUM(F40)</f>
        <v>4025679</v>
      </c>
    </row>
    <row r="40" spans="1:6" ht="78.75" customHeight="1">
      <c r="A40" s="40" t="s">
        <v>459</v>
      </c>
      <c r="B40" s="40" t="s">
        <v>460</v>
      </c>
      <c r="C40" s="176">
        <f>SUM(C41+C44)</f>
        <v>4025679</v>
      </c>
      <c r="D40" s="183"/>
      <c r="E40" s="183"/>
      <c r="F40" s="176">
        <f>SUM(F41+F44)</f>
        <v>4025679</v>
      </c>
    </row>
    <row r="41" spans="1:6" ht="51.75" customHeight="1">
      <c r="A41" s="40" t="s">
        <v>461</v>
      </c>
      <c r="B41" s="40" t="s">
        <v>462</v>
      </c>
      <c r="C41" s="176">
        <f>SUM(C42+C43)</f>
        <v>2436118</v>
      </c>
      <c r="D41" s="183"/>
      <c r="E41" s="183"/>
      <c r="F41" s="176">
        <f>SUM(F42+F43)</f>
        <v>2436118</v>
      </c>
    </row>
    <row r="42" spans="1:6" ht="103.5" customHeight="1">
      <c r="A42" s="40" t="s">
        <v>665</v>
      </c>
      <c r="B42" s="79" t="s">
        <v>666</v>
      </c>
      <c r="C42" s="172">
        <v>2416118</v>
      </c>
      <c r="D42" s="183"/>
      <c r="E42" s="183"/>
      <c r="F42" s="172">
        <v>2416118</v>
      </c>
    </row>
    <row r="43" spans="1:6" ht="75.75" customHeight="1">
      <c r="A43" s="40" t="s">
        <v>463</v>
      </c>
      <c r="B43" s="40" t="s">
        <v>464</v>
      </c>
      <c r="C43" s="172">
        <v>20000</v>
      </c>
      <c r="D43" s="183"/>
      <c r="E43" s="183"/>
      <c r="F43" s="172">
        <v>20000</v>
      </c>
    </row>
    <row r="44" spans="1:6" ht="79.5" customHeight="1">
      <c r="A44" s="40" t="s">
        <v>465</v>
      </c>
      <c r="B44" s="40" t="s">
        <v>466</v>
      </c>
      <c r="C44" s="176">
        <f>SUM(C45)</f>
        <v>1589561</v>
      </c>
      <c r="D44" s="183"/>
      <c r="E44" s="183"/>
      <c r="F44" s="176">
        <f>SUM(F45)</f>
        <v>1589561</v>
      </c>
    </row>
    <row r="45" spans="1:6" ht="69" customHeight="1">
      <c r="A45" s="40" t="s">
        <v>467</v>
      </c>
      <c r="B45" s="40" t="s">
        <v>468</v>
      </c>
      <c r="C45" s="172">
        <v>1589561</v>
      </c>
      <c r="D45" s="183"/>
      <c r="E45" s="183"/>
      <c r="F45" s="172">
        <v>1589561</v>
      </c>
    </row>
    <row r="46" spans="1:6" ht="30" customHeight="1">
      <c r="A46" s="36" t="s">
        <v>469</v>
      </c>
      <c r="B46" s="36" t="s">
        <v>470</v>
      </c>
      <c r="C46" s="171">
        <f>SUM(C47)</f>
        <v>3072520</v>
      </c>
      <c r="D46" s="183"/>
      <c r="E46" s="183"/>
      <c r="F46" s="171">
        <f>SUM(F47)</f>
        <v>3072520</v>
      </c>
    </row>
    <row r="47" spans="1:6" ht="22.5" customHeight="1">
      <c r="A47" s="40" t="s">
        <v>471</v>
      </c>
      <c r="B47" s="40" t="s">
        <v>472</v>
      </c>
      <c r="C47" s="176">
        <f>SUM(C48+C49)</f>
        <v>3072520</v>
      </c>
      <c r="D47" s="183"/>
      <c r="E47" s="183"/>
      <c r="F47" s="176">
        <f>SUM(F48+F49)</f>
        <v>3072520</v>
      </c>
    </row>
    <row r="48" spans="1:6" ht="26.25">
      <c r="A48" s="40" t="s">
        <v>473</v>
      </c>
      <c r="B48" s="48" t="s">
        <v>474</v>
      </c>
      <c r="C48" s="176">
        <v>102960</v>
      </c>
      <c r="D48" s="183"/>
      <c r="E48" s="183"/>
      <c r="F48" s="176">
        <v>102960</v>
      </c>
    </row>
    <row r="49" spans="1:6" ht="20.25" customHeight="1">
      <c r="A49" s="46" t="s">
        <v>475</v>
      </c>
      <c r="B49" s="48" t="s">
        <v>476</v>
      </c>
      <c r="C49" s="172">
        <f>SUM(C50:C51)</f>
        <v>2969560</v>
      </c>
      <c r="D49" s="172">
        <f>SUM(D50:D51)</f>
        <v>0</v>
      </c>
      <c r="E49" s="172">
        <f>SUM(E50:E51)</f>
        <v>0</v>
      </c>
      <c r="F49" s="172">
        <f>SUM(F50:F51)</f>
        <v>2969560</v>
      </c>
    </row>
    <row r="50" spans="1:6" ht="15">
      <c r="A50" s="110" t="s">
        <v>771</v>
      </c>
      <c r="B50" s="85" t="s">
        <v>772</v>
      </c>
      <c r="C50" s="172">
        <v>2915000</v>
      </c>
      <c r="D50" s="183"/>
      <c r="E50" s="183"/>
      <c r="F50" s="172">
        <v>2915000</v>
      </c>
    </row>
    <row r="51" spans="1:6" ht="15">
      <c r="A51" s="110" t="s">
        <v>773</v>
      </c>
      <c r="B51" s="85" t="s">
        <v>774</v>
      </c>
      <c r="C51" s="172">
        <v>54560</v>
      </c>
      <c r="D51" s="183"/>
      <c r="E51" s="183"/>
      <c r="F51" s="172">
        <v>54560</v>
      </c>
    </row>
    <row r="52" spans="1:6" ht="29.25" customHeight="1">
      <c r="A52" s="36" t="s">
        <v>477</v>
      </c>
      <c r="B52" s="36" t="s">
        <v>478</v>
      </c>
      <c r="C52" s="171">
        <f>SUM(C53)</f>
        <v>15026194</v>
      </c>
      <c r="D52" s="171">
        <f>SUM(D53)</f>
        <v>0</v>
      </c>
      <c r="E52" s="171">
        <f>SUM(E53)</f>
        <v>0</v>
      </c>
      <c r="F52" s="171">
        <f>SUM(F53)</f>
        <v>15026194</v>
      </c>
    </row>
    <row r="53" spans="1:6" ht="15">
      <c r="A53" s="78" t="s">
        <v>667</v>
      </c>
      <c r="B53" s="78" t="s">
        <v>668</v>
      </c>
      <c r="C53" s="172">
        <f>SUM(C54)</f>
        <v>15026194</v>
      </c>
      <c r="D53" s="183"/>
      <c r="E53" s="183"/>
      <c r="F53" s="172">
        <f>SUM(F54)</f>
        <v>15026194</v>
      </c>
    </row>
    <row r="54" spans="1:6" ht="15">
      <c r="A54" s="78" t="s">
        <v>669</v>
      </c>
      <c r="B54" s="78" t="s">
        <v>670</v>
      </c>
      <c r="C54" s="172">
        <f>SUM(C55)</f>
        <v>15026194</v>
      </c>
      <c r="D54" s="183"/>
      <c r="E54" s="183"/>
      <c r="F54" s="172">
        <f>SUM(F55)</f>
        <v>15026194</v>
      </c>
    </row>
    <row r="55" spans="1:6" ht="29.25" customHeight="1">
      <c r="A55" s="78" t="s">
        <v>671</v>
      </c>
      <c r="B55" s="62" t="s">
        <v>631</v>
      </c>
      <c r="C55" s="172">
        <v>15026194</v>
      </c>
      <c r="D55" s="183"/>
      <c r="E55" s="183"/>
      <c r="F55" s="172">
        <v>15026194</v>
      </c>
    </row>
    <row r="56" spans="1:6" ht="15">
      <c r="A56" s="36" t="s">
        <v>479</v>
      </c>
      <c r="B56" s="36" t="s">
        <v>480</v>
      </c>
      <c r="C56" s="171">
        <f>SUM(C58+C60+C64+C66+C67+C57)</f>
        <v>1374434</v>
      </c>
      <c r="D56" s="171">
        <f>SUM(D58+D60+D64+D66+D67+D57)</f>
        <v>0</v>
      </c>
      <c r="E56" s="171">
        <f>SUM(E58+E60+E64+E66+E67+E57)</f>
        <v>0</v>
      </c>
      <c r="F56" s="171">
        <f>SUM(F58+F60+F64+F66+F67+F57)</f>
        <v>1374434</v>
      </c>
    </row>
    <row r="57" spans="1:6" ht="59.25" customHeight="1">
      <c r="A57" s="42" t="s">
        <v>793</v>
      </c>
      <c r="B57" s="81" t="s">
        <v>794</v>
      </c>
      <c r="C57" s="176">
        <v>60000</v>
      </c>
      <c r="D57" s="183"/>
      <c r="E57" s="183"/>
      <c r="F57" s="176">
        <v>60000</v>
      </c>
    </row>
    <row r="58" spans="1:6" ht="108" customHeight="1">
      <c r="A58" s="47" t="s">
        <v>481</v>
      </c>
      <c r="B58" s="48" t="s">
        <v>482</v>
      </c>
      <c r="C58" s="177">
        <f>SUM(C59:C59)</f>
        <v>32000</v>
      </c>
      <c r="D58" s="183"/>
      <c r="E58" s="183"/>
      <c r="F58" s="177">
        <f>SUM(F59:F59)</f>
        <v>32000</v>
      </c>
    </row>
    <row r="59" spans="1:6" ht="26.25">
      <c r="A59" s="47" t="s">
        <v>483</v>
      </c>
      <c r="B59" s="48" t="s">
        <v>484</v>
      </c>
      <c r="C59" s="178">
        <v>32000</v>
      </c>
      <c r="D59" s="183"/>
      <c r="E59" s="183"/>
      <c r="F59" s="178">
        <v>32000</v>
      </c>
    </row>
    <row r="60" spans="1:6" ht="26.25">
      <c r="A60" s="47" t="s">
        <v>485</v>
      </c>
      <c r="B60" s="48" t="s">
        <v>486</v>
      </c>
      <c r="C60" s="177">
        <f>SUM(C63+C62)</f>
        <v>153500</v>
      </c>
      <c r="D60" s="183"/>
      <c r="E60" s="183"/>
      <c r="F60" s="177">
        <v>153500</v>
      </c>
    </row>
    <row r="61" spans="1:6" ht="43.5" customHeight="1">
      <c r="A61" s="47" t="s">
        <v>487</v>
      </c>
      <c r="B61" s="48" t="s">
        <v>488</v>
      </c>
      <c r="C61" s="177">
        <f>SUM(C62)</f>
        <v>3500</v>
      </c>
      <c r="D61" s="183"/>
      <c r="E61" s="183"/>
      <c r="F61" s="177">
        <f>SUM(F62)</f>
        <v>3500</v>
      </c>
    </row>
    <row r="62" spans="1:6" ht="53.25" customHeight="1">
      <c r="A62" s="47" t="s">
        <v>489</v>
      </c>
      <c r="B62" s="48" t="s">
        <v>490</v>
      </c>
      <c r="C62" s="178">
        <v>3500</v>
      </c>
      <c r="D62" s="183"/>
      <c r="E62" s="183"/>
      <c r="F62" s="178">
        <v>3500</v>
      </c>
    </row>
    <row r="63" spans="1:6" ht="26.25">
      <c r="A63" s="47" t="s">
        <v>491</v>
      </c>
      <c r="B63" s="48" t="s">
        <v>492</v>
      </c>
      <c r="C63" s="178">
        <v>150000</v>
      </c>
      <c r="D63" s="183"/>
      <c r="E63" s="183"/>
      <c r="F63" s="178">
        <v>15000</v>
      </c>
    </row>
    <row r="64" spans="1:6" ht="62.25" customHeight="1">
      <c r="A64" s="47" t="s">
        <v>679</v>
      </c>
      <c r="B64" s="79" t="s">
        <v>680</v>
      </c>
      <c r="C64" s="178">
        <f>SUM(C65)</f>
        <v>100000</v>
      </c>
      <c r="D64" s="183"/>
      <c r="E64" s="183"/>
      <c r="F64" s="178">
        <f>SUM(F65)</f>
        <v>100000</v>
      </c>
    </row>
    <row r="65" spans="1:6" ht="77.25" customHeight="1">
      <c r="A65" s="47" t="s">
        <v>632</v>
      </c>
      <c r="B65" s="79" t="s">
        <v>633</v>
      </c>
      <c r="C65" s="178">
        <v>100000</v>
      </c>
      <c r="D65" s="183"/>
      <c r="E65" s="183"/>
      <c r="F65" s="178">
        <v>100000</v>
      </c>
    </row>
    <row r="66" spans="1:6" ht="69" customHeight="1">
      <c r="A66" s="47" t="s">
        <v>493</v>
      </c>
      <c r="B66" s="48" t="s">
        <v>494</v>
      </c>
      <c r="C66" s="178">
        <v>170855</v>
      </c>
      <c r="D66" s="183"/>
      <c r="E66" s="183"/>
      <c r="F66" s="178">
        <v>170855</v>
      </c>
    </row>
    <row r="67" spans="1:6" ht="29.25" customHeight="1">
      <c r="A67" s="40" t="s">
        <v>495</v>
      </c>
      <c r="B67" s="40" t="s">
        <v>496</v>
      </c>
      <c r="C67" s="176">
        <f>SUM(C68)</f>
        <v>858079</v>
      </c>
      <c r="D67" s="183"/>
      <c r="E67" s="183"/>
      <c r="F67" s="176">
        <f>SUM(F68)</f>
        <v>858079</v>
      </c>
    </row>
    <row r="68" spans="1:6" ht="38.25">
      <c r="A68" s="40" t="s">
        <v>497</v>
      </c>
      <c r="B68" s="40" t="s">
        <v>498</v>
      </c>
      <c r="C68" s="172">
        <v>858079</v>
      </c>
      <c r="D68" s="183"/>
      <c r="E68" s="183"/>
      <c r="F68" s="172">
        <v>858079</v>
      </c>
    </row>
    <row r="69" spans="1:6" ht="15">
      <c r="A69" s="36" t="s">
        <v>499</v>
      </c>
      <c r="B69" s="45" t="s">
        <v>500</v>
      </c>
      <c r="C69" s="171">
        <f>SUM(C70)</f>
        <v>339118511</v>
      </c>
      <c r="D69" s="183"/>
      <c r="E69" s="183"/>
      <c r="F69" s="171">
        <f>SUM(F70)</f>
        <v>311128062</v>
      </c>
    </row>
    <row r="70" spans="1:6" ht="25.5">
      <c r="A70" s="36" t="s">
        <v>501</v>
      </c>
      <c r="B70" s="36" t="s">
        <v>502</v>
      </c>
      <c r="C70" s="171">
        <f>SUM(C71+C77+C74)</f>
        <v>339118511</v>
      </c>
      <c r="D70" s="183"/>
      <c r="E70" s="183"/>
      <c r="F70" s="171">
        <f>SUM(F71+F77)</f>
        <v>311128062</v>
      </c>
    </row>
    <row r="71" spans="1:6" ht="25.5">
      <c r="A71" s="95" t="s">
        <v>880</v>
      </c>
      <c r="B71" s="36" t="s">
        <v>658</v>
      </c>
      <c r="C71" s="171">
        <f>SUM(C72)</f>
        <v>54910286</v>
      </c>
      <c r="D71" s="183"/>
      <c r="E71" s="183"/>
      <c r="F71" s="171">
        <f>SUM(F72)</f>
        <v>57150600</v>
      </c>
    </row>
    <row r="72" spans="1:6" ht="15">
      <c r="A72" s="78" t="s">
        <v>881</v>
      </c>
      <c r="B72" s="40" t="s">
        <v>503</v>
      </c>
      <c r="C72" s="176">
        <f>SUM(C73)</f>
        <v>54910286</v>
      </c>
      <c r="D72" s="183"/>
      <c r="E72" s="183"/>
      <c r="F72" s="176">
        <f>SUM(F73)</f>
        <v>57150600</v>
      </c>
    </row>
    <row r="73" spans="1:6" ht="25.5">
      <c r="A73" s="78" t="s">
        <v>882</v>
      </c>
      <c r="B73" s="40" t="s">
        <v>504</v>
      </c>
      <c r="C73" s="172">
        <v>54910286</v>
      </c>
      <c r="D73" s="183"/>
      <c r="E73" s="183"/>
      <c r="F73" s="172">
        <v>57150600</v>
      </c>
    </row>
    <row r="74" spans="1:6" ht="26.25">
      <c r="A74" s="119" t="s">
        <v>961</v>
      </c>
      <c r="B74" s="268" t="s">
        <v>954</v>
      </c>
      <c r="C74" s="172">
        <f>SUM(C75)</f>
        <v>29505948</v>
      </c>
      <c r="D74" s="183"/>
      <c r="E74" s="183"/>
      <c r="F74" s="172">
        <v>0</v>
      </c>
    </row>
    <row r="75" spans="1:6" ht="39" customHeight="1">
      <c r="A75" s="117" t="s">
        <v>969</v>
      </c>
      <c r="B75" s="269" t="s">
        <v>985</v>
      </c>
      <c r="C75" s="172">
        <f>SUM(C76)</f>
        <v>29505948</v>
      </c>
      <c r="D75" s="183"/>
      <c r="E75" s="183"/>
      <c r="F75" s="172">
        <v>0</v>
      </c>
    </row>
    <row r="76" spans="1:6" ht="51.75">
      <c r="A76" s="117" t="s">
        <v>968</v>
      </c>
      <c r="B76" s="269" t="s">
        <v>986</v>
      </c>
      <c r="C76" s="172">
        <v>29505948</v>
      </c>
      <c r="D76" s="183"/>
      <c r="E76" s="183"/>
      <c r="F76" s="172">
        <v>0</v>
      </c>
    </row>
    <row r="77" spans="1:6" ht="25.5">
      <c r="A77" s="36" t="s">
        <v>883</v>
      </c>
      <c r="B77" s="36" t="s">
        <v>681</v>
      </c>
      <c r="C77" s="171">
        <f>SUM(C82+C78+C80+C84)</f>
        <v>254702277</v>
      </c>
      <c r="D77" s="183"/>
      <c r="E77" s="183"/>
      <c r="F77" s="171">
        <f>SUM(F82+F78+F80+F84)</f>
        <v>253977462</v>
      </c>
    </row>
    <row r="78" spans="1:6" ht="51">
      <c r="A78" s="78" t="s">
        <v>884</v>
      </c>
      <c r="B78" s="40" t="s">
        <v>505</v>
      </c>
      <c r="C78" s="176">
        <f>SUM(C79)</f>
        <v>242489</v>
      </c>
      <c r="D78" s="183"/>
      <c r="E78" s="183"/>
      <c r="F78" s="176">
        <f>SUM(F79)</f>
        <v>242489</v>
      </c>
    </row>
    <row r="79" spans="1:6" ht="51">
      <c r="A79" s="78" t="s">
        <v>885</v>
      </c>
      <c r="B79" s="40" t="s">
        <v>634</v>
      </c>
      <c r="C79" s="172">
        <v>242489</v>
      </c>
      <c r="D79" s="183"/>
      <c r="E79" s="183"/>
      <c r="F79" s="172">
        <v>242489</v>
      </c>
    </row>
    <row r="80" spans="1:6" ht="44.25" customHeight="1">
      <c r="A80" s="78" t="s">
        <v>886</v>
      </c>
      <c r="B80" s="40" t="s">
        <v>659</v>
      </c>
      <c r="C80" s="188">
        <f>SUM(C81)</f>
        <v>11920363</v>
      </c>
      <c r="D80" s="187"/>
      <c r="E80" s="187"/>
      <c r="F80" s="188">
        <f>SUM(F81)</f>
        <v>11920363</v>
      </c>
    </row>
    <row r="81" spans="1:6" ht="38.25" customHeight="1">
      <c r="A81" s="78" t="s">
        <v>887</v>
      </c>
      <c r="B81" s="40" t="s">
        <v>660</v>
      </c>
      <c r="C81" s="186">
        <v>11920363</v>
      </c>
      <c r="D81" s="187"/>
      <c r="E81" s="187"/>
      <c r="F81" s="186">
        <v>11920363</v>
      </c>
    </row>
    <row r="82" spans="1:6" ht="21.75" customHeight="1">
      <c r="A82" s="273" t="s">
        <v>998</v>
      </c>
      <c r="B82" s="40" t="s">
        <v>1000</v>
      </c>
      <c r="C82" s="172">
        <f>SUM(C83)</f>
        <v>1209450</v>
      </c>
      <c r="D82" s="183"/>
      <c r="E82" s="183"/>
      <c r="F82" s="172">
        <f>SUM(F83)</f>
        <v>1080734</v>
      </c>
    </row>
    <row r="83" spans="1:6" ht="19.5" customHeight="1">
      <c r="A83" s="273" t="s">
        <v>999</v>
      </c>
      <c r="B83" s="40" t="s">
        <v>1001</v>
      </c>
      <c r="C83" s="172">
        <v>1209450</v>
      </c>
      <c r="D83" s="183"/>
      <c r="E83" s="183"/>
      <c r="F83" s="172">
        <v>1080734</v>
      </c>
    </row>
    <row r="84" spans="1:6" ht="15">
      <c r="A84" s="95" t="s">
        <v>888</v>
      </c>
      <c r="B84" s="36" t="s">
        <v>506</v>
      </c>
      <c r="C84" s="171">
        <f>SUM(C85)</f>
        <v>241329975</v>
      </c>
      <c r="D84" s="183"/>
      <c r="E84" s="183"/>
      <c r="F84" s="171">
        <f>SUM(F85)</f>
        <v>240733876</v>
      </c>
    </row>
    <row r="85" spans="1:6" ht="18" customHeight="1">
      <c r="A85" s="78" t="s">
        <v>889</v>
      </c>
      <c r="B85" s="40" t="s">
        <v>507</v>
      </c>
      <c r="C85" s="176">
        <f>SUM(C86+C87+C88+C89+C90+C91+C92+C93+C94+C97+C98+C99+C100+C101+C102+C103+C104+C105+C106)</f>
        <v>241329975</v>
      </c>
      <c r="D85" s="176">
        <f>SUM(D86+D87+D88+D89+D90+D91+D92+D93+D94+D97+D98+D99+D100+D101+D102+D103+D104+D105+D106)</f>
        <v>0</v>
      </c>
      <c r="E85" s="176">
        <f>SUM(E86+E87+E88+E89+E90+E91+E92+E93+E94+E97+E98+E99+E100+E101+E102+E103+E104+E105+E106)</f>
        <v>0</v>
      </c>
      <c r="F85" s="176">
        <f>SUM(F86+F87+F88+F89+F90+F91+F92+F93+F94+F97+F98+F99+F100+F101+F102+F103+F104+F105+F106)</f>
        <v>240733876</v>
      </c>
    </row>
    <row r="86" spans="1:6" ht="38.25">
      <c r="A86" s="40" t="s">
        <v>889</v>
      </c>
      <c r="B86" s="40" t="s">
        <v>508</v>
      </c>
      <c r="C86" s="186">
        <v>8167314</v>
      </c>
      <c r="D86" s="187"/>
      <c r="E86" s="187"/>
      <c r="F86" s="186">
        <v>8167314</v>
      </c>
    </row>
    <row r="87" spans="1:6" ht="25.5">
      <c r="A87" s="40" t="s">
        <v>889</v>
      </c>
      <c r="B87" s="40" t="s">
        <v>509</v>
      </c>
      <c r="C87" s="172">
        <v>2283818</v>
      </c>
      <c r="D87" s="183"/>
      <c r="E87" s="183"/>
      <c r="F87" s="172">
        <v>2283818</v>
      </c>
    </row>
    <row r="88" spans="1:6" ht="51">
      <c r="A88" s="40" t="s">
        <v>889</v>
      </c>
      <c r="B88" s="40" t="s">
        <v>510</v>
      </c>
      <c r="C88" s="186">
        <v>122900</v>
      </c>
      <c r="D88" s="187"/>
      <c r="E88" s="187"/>
      <c r="F88" s="186">
        <v>122900</v>
      </c>
    </row>
    <row r="89" spans="1:6" ht="81.75" customHeight="1">
      <c r="A89" s="40" t="s">
        <v>889</v>
      </c>
      <c r="B89" s="49" t="s">
        <v>511</v>
      </c>
      <c r="C89" s="186">
        <v>553930</v>
      </c>
      <c r="D89" s="187"/>
      <c r="E89" s="187"/>
      <c r="F89" s="186">
        <v>553930</v>
      </c>
    </row>
    <row r="90" spans="1:6" ht="56.25" customHeight="1">
      <c r="A90" s="40" t="s">
        <v>889</v>
      </c>
      <c r="B90" s="49" t="s">
        <v>512</v>
      </c>
      <c r="C90" s="186">
        <v>1753200</v>
      </c>
      <c r="D90" s="187"/>
      <c r="E90" s="187"/>
      <c r="F90" s="186">
        <v>1753200</v>
      </c>
    </row>
    <row r="91" spans="1:6" ht="44.25" customHeight="1">
      <c r="A91" s="40" t="s">
        <v>889</v>
      </c>
      <c r="B91" s="40" t="s">
        <v>513</v>
      </c>
      <c r="C91" s="172">
        <v>292200</v>
      </c>
      <c r="D91" s="183"/>
      <c r="E91" s="183"/>
      <c r="F91" s="172">
        <v>292200</v>
      </c>
    </row>
    <row r="92" spans="1:6" ht="56.25" customHeight="1">
      <c r="A92" s="40" t="s">
        <v>889</v>
      </c>
      <c r="B92" s="40" t="s">
        <v>514</v>
      </c>
      <c r="C92" s="172">
        <v>876600</v>
      </c>
      <c r="D92" s="183"/>
      <c r="E92" s="183"/>
      <c r="F92" s="172">
        <v>876600</v>
      </c>
    </row>
    <row r="93" spans="1:6" ht="83.25" customHeight="1">
      <c r="A93" s="40" t="s">
        <v>889</v>
      </c>
      <c r="B93" s="50" t="s">
        <v>515</v>
      </c>
      <c r="C93" s="172">
        <v>16380465</v>
      </c>
      <c r="D93" s="183"/>
      <c r="E93" s="183"/>
      <c r="F93" s="172">
        <v>16380465</v>
      </c>
    </row>
    <row r="94" spans="1:6" ht="62.25" customHeight="1">
      <c r="A94" s="40" t="s">
        <v>889</v>
      </c>
      <c r="B94" s="50" t="s">
        <v>516</v>
      </c>
      <c r="C94" s="188">
        <f>SUM(C95:C96)</f>
        <v>981533</v>
      </c>
      <c r="D94" s="187"/>
      <c r="E94" s="187"/>
      <c r="F94" s="188">
        <f>SUM(F95:F96)</f>
        <v>981533</v>
      </c>
    </row>
    <row r="95" spans="1:6" s="2" customFormat="1" ht="55.5" customHeight="1">
      <c r="A95" s="40" t="s">
        <v>889</v>
      </c>
      <c r="B95" s="50" t="s">
        <v>517</v>
      </c>
      <c r="C95" s="186">
        <v>928661</v>
      </c>
      <c r="D95" s="190"/>
      <c r="E95" s="190"/>
      <c r="F95" s="186">
        <v>928661</v>
      </c>
    </row>
    <row r="96" spans="1:6" ht="57.75" customHeight="1">
      <c r="A96" s="40" t="s">
        <v>889</v>
      </c>
      <c r="B96" s="50" t="s">
        <v>518</v>
      </c>
      <c r="C96" s="186">
        <v>52872</v>
      </c>
      <c r="D96" s="187"/>
      <c r="E96" s="187"/>
      <c r="F96" s="186">
        <v>52872</v>
      </c>
    </row>
    <row r="97" spans="1:6" ht="109.5" customHeight="1">
      <c r="A97" s="40" t="s">
        <v>889</v>
      </c>
      <c r="B97" s="50" t="s">
        <v>519</v>
      </c>
      <c r="C97" s="186">
        <v>169183637</v>
      </c>
      <c r="D97" s="187"/>
      <c r="E97" s="187"/>
      <c r="F97" s="186">
        <v>169183637</v>
      </c>
    </row>
    <row r="98" spans="1:6" ht="111" customHeight="1">
      <c r="A98" s="40" t="s">
        <v>889</v>
      </c>
      <c r="B98" s="50" t="s">
        <v>520</v>
      </c>
      <c r="C98" s="172">
        <v>28656062</v>
      </c>
      <c r="D98" s="183"/>
      <c r="E98" s="183"/>
      <c r="F98" s="172">
        <v>28656062</v>
      </c>
    </row>
    <row r="99" spans="1:6" ht="57.75" customHeight="1">
      <c r="A99" s="40" t="s">
        <v>889</v>
      </c>
      <c r="B99" s="51" t="s">
        <v>521</v>
      </c>
      <c r="C99" s="180">
        <v>292200</v>
      </c>
      <c r="D99" s="183"/>
      <c r="E99" s="183"/>
      <c r="F99" s="180">
        <v>292200</v>
      </c>
    </row>
    <row r="100" spans="1:6" ht="58.5" customHeight="1">
      <c r="A100" s="40" t="s">
        <v>889</v>
      </c>
      <c r="B100" s="51" t="s">
        <v>522</v>
      </c>
      <c r="C100" s="189">
        <v>8544077</v>
      </c>
      <c r="D100" s="187"/>
      <c r="E100" s="187"/>
      <c r="F100" s="189">
        <v>7947978</v>
      </c>
    </row>
    <row r="101" spans="1:6" ht="45.75" customHeight="1">
      <c r="A101" s="40" t="s">
        <v>889</v>
      </c>
      <c r="B101" s="51" t="s">
        <v>523</v>
      </c>
      <c r="C101" s="180">
        <v>209123</v>
      </c>
      <c r="D101" s="183"/>
      <c r="E101" s="183"/>
      <c r="F101" s="180">
        <v>209123</v>
      </c>
    </row>
    <row r="102" spans="1:6" ht="53.25" customHeight="1">
      <c r="A102" s="40" t="s">
        <v>889</v>
      </c>
      <c r="B102" s="52" t="s">
        <v>524</v>
      </c>
      <c r="C102" s="181">
        <v>292200</v>
      </c>
      <c r="D102" s="183"/>
      <c r="E102" s="183"/>
      <c r="F102" s="181">
        <v>292200</v>
      </c>
    </row>
    <row r="103" spans="1:6" ht="56.25" customHeight="1">
      <c r="A103" s="40" t="s">
        <v>889</v>
      </c>
      <c r="B103" s="52" t="s">
        <v>525</v>
      </c>
      <c r="C103" s="181">
        <v>2513908</v>
      </c>
      <c r="D103" s="183"/>
      <c r="E103" s="183"/>
      <c r="F103" s="181">
        <v>2513908</v>
      </c>
    </row>
    <row r="104" spans="1:6" ht="81" customHeight="1">
      <c r="A104" s="40" t="s">
        <v>889</v>
      </c>
      <c r="B104" s="52" t="s">
        <v>526</v>
      </c>
      <c r="C104" s="181">
        <v>166326</v>
      </c>
      <c r="D104" s="183"/>
      <c r="E104" s="183"/>
      <c r="F104" s="181">
        <v>166326</v>
      </c>
    </row>
    <row r="105" spans="1:6" ht="55.5" customHeight="1">
      <c r="A105" s="40" t="s">
        <v>889</v>
      </c>
      <c r="B105" s="52" t="s">
        <v>592</v>
      </c>
      <c r="C105" s="181">
        <v>29220</v>
      </c>
      <c r="D105" s="183"/>
      <c r="E105" s="183"/>
      <c r="F105" s="181">
        <v>29220</v>
      </c>
    </row>
    <row r="106" spans="1:6" ht="42" customHeight="1">
      <c r="A106" s="40" t="s">
        <v>889</v>
      </c>
      <c r="B106" s="52" t="s">
        <v>593</v>
      </c>
      <c r="C106" s="181">
        <v>31262</v>
      </c>
      <c r="D106" s="183"/>
      <c r="E106" s="183"/>
      <c r="F106" s="181">
        <v>31262</v>
      </c>
    </row>
    <row r="107" spans="1:6" ht="20.25" customHeight="1">
      <c r="A107" s="85"/>
      <c r="B107" s="80" t="s">
        <v>527</v>
      </c>
      <c r="C107" s="182">
        <f>SUM(C69+C8)</f>
        <v>472745640</v>
      </c>
      <c r="D107" s="183"/>
      <c r="E107" s="183"/>
      <c r="F107" s="182">
        <f>SUM(F69+F8)</f>
        <v>446202005</v>
      </c>
    </row>
    <row r="108" spans="3:6" ht="15">
      <c r="C108" s="184"/>
      <c r="D108" s="184"/>
      <c r="E108" s="184"/>
      <c r="F108" s="184"/>
    </row>
  </sheetData>
  <sheetProtection/>
  <mergeCells count="4">
    <mergeCell ref="A5:C5"/>
    <mergeCell ref="C6:F6"/>
    <mergeCell ref="B1:F3"/>
    <mergeCell ref="A4:F4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2"/>
  <sheetViews>
    <sheetView view="pageBreakPreview" zoomScale="93" zoomScaleNormal="136" zoomScaleSheetLayoutView="93" zoomScalePageLayoutView="60" workbookViewId="0" topLeftCell="A1">
      <selection activeCell="A12" sqref="A12:F12"/>
    </sheetView>
  </sheetViews>
  <sheetFormatPr defaultColWidth="9.140625" defaultRowHeight="15"/>
  <cols>
    <col min="1" max="1" width="74.57421875" style="0" customWidth="1"/>
    <col min="2" max="2" width="3.00390625" style="93" customWidth="1"/>
    <col min="3" max="3" width="3.140625" style="93" customWidth="1"/>
    <col min="4" max="4" width="12.140625" style="93" customWidth="1"/>
    <col min="5" max="5" width="3.00390625" style="93" customWidth="1"/>
    <col min="6" max="6" width="14.421875" style="0" customWidth="1"/>
  </cols>
  <sheetData>
    <row r="1" spans="1:6" ht="3.75" customHeight="1">
      <c r="A1" s="6"/>
      <c r="B1" s="318" t="s">
        <v>1037</v>
      </c>
      <c r="C1" s="318"/>
      <c r="D1" s="318"/>
      <c r="E1" s="318"/>
      <c r="F1" s="318"/>
    </row>
    <row r="2" spans="1:6" ht="15">
      <c r="A2" s="6"/>
      <c r="B2" s="318"/>
      <c r="C2" s="318"/>
      <c r="D2" s="318"/>
      <c r="E2" s="318"/>
      <c r="F2" s="318"/>
    </row>
    <row r="3" spans="1:6" ht="9.75" customHeight="1">
      <c r="A3" s="6"/>
      <c r="B3" s="318"/>
      <c r="C3" s="318"/>
      <c r="D3" s="318"/>
      <c r="E3" s="318"/>
      <c r="F3" s="318"/>
    </row>
    <row r="4" spans="1:6" ht="15">
      <c r="A4" s="6"/>
      <c r="B4" s="318"/>
      <c r="C4" s="318"/>
      <c r="D4" s="318"/>
      <c r="E4" s="318"/>
      <c r="F4" s="318"/>
    </row>
    <row r="5" spans="1:6" ht="15">
      <c r="A5" s="6"/>
      <c r="B5" s="318"/>
      <c r="C5" s="318"/>
      <c r="D5" s="318"/>
      <c r="E5" s="318"/>
      <c r="F5" s="318"/>
    </row>
    <row r="6" spans="1:6" ht="15">
      <c r="A6" s="6"/>
      <c r="B6" s="318"/>
      <c r="C6" s="318"/>
      <c r="D6" s="318"/>
      <c r="E6" s="318"/>
      <c r="F6" s="318"/>
    </row>
    <row r="7" spans="1:6" ht="9.75" customHeight="1">
      <c r="A7" s="6" t="s">
        <v>203</v>
      </c>
      <c r="B7" s="318"/>
      <c r="C7" s="318"/>
      <c r="D7" s="318"/>
      <c r="E7" s="318"/>
      <c r="F7" s="318"/>
    </row>
    <row r="8" spans="1:6" ht="4.5" customHeight="1">
      <c r="A8" s="6"/>
      <c r="B8" s="318"/>
      <c r="C8" s="318"/>
      <c r="D8" s="318"/>
      <c r="E8" s="318"/>
      <c r="F8" s="318"/>
    </row>
    <row r="9" spans="1:6" ht="15.75">
      <c r="A9" s="312" t="s">
        <v>15</v>
      </c>
      <c r="B9" s="320"/>
      <c r="C9" s="320"/>
      <c r="D9" s="320"/>
      <c r="E9" s="320"/>
      <c r="F9" s="321"/>
    </row>
    <row r="10" spans="1:6" ht="15.75">
      <c r="A10" s="322" t="s">
        <v>81</v>
      </c>
      <c r="B10" s="323"/>
      <c r="C10" s="323"/>
      <c r="D10" s="323"/>
      <c r="E10" s="323"/>
      <c r="F10" s="321"/>
    </row>
    <row r="11" spans="1:6" ht="15.75">
      <c r="A11" s="324" t="s">
        <v>775</v>
      </c>
      <c r="B11" s="325"/>
      <c r="C11" s="325"/>
      <c r="D11" s="325"/>
      <c r="E11" s="325"/>
      <c r="F11" s="325"/>
    </row>
    <row r="12" spans="1:6" ht="15.75">
      <c r="A12" s="319" t="s">
        <v>803</v>
      </c>
      <c r="B12" s="319"/>
      <c r="C12" s="319"/>
      <c r="D12" s="319"/>
      <c r="E12" s="319"/>
      <c r="F12" s="319"/>
    </row>
    <row r="13" spans="1:6" ht="10.5" customHeight="1">
      <c r="A13" s="96"/>
      <c r="B13" s="122"/>
      <c r="C13" s="122"/>
      <c r="D13" s="122"/>
      <c r="E13" s="122"/>
      <c r="F13" s="123" t="s">
        <v>776</v>
      </c>
    </row>
    <row r="14" spans="1:6" ht="15">
      <c r="A14" s="27" t="s">
        <v>133</v>
      </c>
      <c r="B14" s="124" t="s">
        <v>134</v>
      </c>
      <c r="C14" s="124" t="s">
        <v>135</v>
      </c>
      <c r="D14" s="124" t="s">
        <v>136</v>
      </c>
      <c r="E14" s="124" t="s">
        <v>137</v>
      </c>
      <c r="F14" s="26" t="s">
        <v>138</v>
      </c>
    </row>
    <row r="15" spans="1:6" ht="15">
      <c r="A15" s="125" t="s">
        <v>139</v>
      </c>
      <c r="B15" s="126"/>
      <c r="C15" s="126"/>
      <c r="D15" s="126"/>
      <c r="E15" s="126"/>
      <c r="F15" s="195">
        <f>SUM(F16+F159+F174+F236+F267+F389+F433+F508+F515+F425)</f>
        <v>661965837.02</v>
      </c>
    </row>
    <row r="16" spans="1:6" ht="15">
      <c r="A16" s="125" t="s">
        <v>140</v>
      </c>
      <c r="B16" s="127" t="s">
        <v>141</v>
      </c>
      <c r="C16" s="127"/>
      <c r="D16" s="127"/>
      <c r="E16" s="127"/>
      <c r="F16" s="195">
        <f>SUM(F17+F22+F29+F70+F81+F76+F65)</f>
        <v>72728946.09</v>
      </c>
    </row>
    <row r="17" spans="1:6" ht="28.5">
      <c r="A17" s="87" t="s">
        <v>142</v>
      </c>
      <c r="B17" s="127" t="s">
        <v>141</v>
      </c>
      <c r="C17" s="127" t="s">
        <v>143</v>
      </c>
      <c r="D17" s="127"/>
      <c r="E17" s="127"/>
      <c r="F17" s="195">
        <f>SUM(F18)</f>
        <v>1367637</v>
      </c>
    </row>
    <row r="18" spans="1:6" ht="15">
      <c r="A18" s="88" t="s">
        <v>194</v>
      </c>
      <c r="B18" s="126" t="s">
        <v>141</v>
      </c>
      <c r="C18" s="126" t="s">
        <v>143</v>
      </c>
      <c r="D18" s="126" t="s">
        <v>231</v>
      </c>
      <c r="E18" s="126"/>
      <c r="F18" s="196">
        <f>SUM(F19)</f>
        <v>1367637</v>
      </c>
    </row>
    <row r="19" spans="1:6" ht="15">
      <c r="A19" s="89" t="s">
        <v>195</v>
      </c>
      <c r="B19" s="126" t="s">
        <v>141</v>
      </c>
      <c r="C19" s="126" t="s">
        <v>143</v>
      </c>
      <c r="D19" s="126" t="s">
        <v>232</v>
      </c>
      <c r="E19" s="126"/>
      <c r="F19" s="196">
        <f>SUM(F20)</f>
        <v>1367637</v>
      </c>
    </row>
    <row r="20" spans="1:6" ht="34.5" customHeight="1">
      <c r="A20" s="88" t="s">
        <v>211</v>
      </c>
      <c r="B20" s="126" t="s">
        <v>141</v>
      </c>
      <c r="C20" s="126" t="s">
        <v>143</v>
      </c>
      <c r="D20" s="126" t="s">
        <v>233</v>
      </c>
      <c r="E20" s="126"/>
      <c r="F20" s="196">
        <f>SUM(F21)</f>
        <v>1367637</v>
      </c>
    </row>
    <row r="21" spans="1:6" ht="45">
      <c r="A21" s="88" t="s">
        <v>212</v>
      </c>
      <c r="B21" s="126" t="s">
        <v>141</v>
      </c>
      <c r="C21" s="126" t="s">
        <v>143</v>
      </c>
      <c r="D21" s="126" t="s">
        <v>233</v>
      </c>
      <c r="E21" s="126" t="s">
        <v>144</v>
      </c>
      <c r="F21" s="201">
        <v>1367637</v>
      </c>
    </row>
    <row r="22" spans="1:6" ht="42.75">
      <c r="A22" s="87" t="s">
        <v>145</v>
      </c>
      <c r="B22" s="127" t="s">
        <v>141</v>
      </c>
      <c r="C22" s="127" t="s">
        <v>146</v>
      </c>
      <c r="D22" s="127"/>
      <c r="E22" s="127"/>
      <c r="F22" s="195">
        <f>SUM(,F23)</f>
        <v>1118600.14</v>
      </c>
    </row>
    <row r="23" spans="1:6" ht="30">
      <c r="A23" s="139" t="s">
        <v>89</v>
      </c>
      <c r="B23" s="126" t="s">
        <v>141</v>
      </c>
      <c r="C23" s="126" t="s">
        <v>146</v>
      </c>
      <c r="D23" s="126" t="s">
        <v>234</v>
      </c>
      <c r="E23" s="126"/>
      <c r="F23" s="196">
        <f>SUM(F24)</f>
        <v>1118600.14</v>
      </c>
    </row>
    <row r="24" spans="1:6" ht="15">
      <c r="A24" s="88" t="s">
        <v>224</v>
      </c>
      <c r="B24" s="126" t="s">
        <v>141</v>
      </c>
      <c r="C24" s="126" t="s">
        <v>146</v>
      </c>
      <c r="D24" s="126" t="s">
        <v>235</v>
      </c>
      <c r="E24" s="126"/>
      <c r="F24" s="196">
        <f>SUM(F25)</f>
        <v>1118600.14</v>
      </c>
    </row>
    <row r="25" spans="1:6" ht="30">
      <c r="A25" s="88" t="s">
        <v>211</v>
      </c>
      <c r="B25" s="126" t="s">
        <v>141</v>
      </c>
      <c r="C25" s="126" t="s">
        <v>146</v>
      </c>
      <c r="D25" s="126" t="s">
        <v>236</v>
      </c>
      <c r="E25" s="126"/>
      <c r="F25" s="196">
        <f>SUM(F26:F28,)</f>
        <v>1118600.14</v>
      </c>
    </row>
    <row r="26" spans="1:6" ht="45">
      <c r="A26" s="88" t="s">
        <v>212</v>
      </c>
      <c r="B26" s="126" t="s">
        <v>141</v>
      </c>
      <c r="C26" s="126" t="s">
        <v>146</v>
      </c>
      <c r="D26" s="126" t="s">
        <v>236</v>
      </c>
      <c r="E26" s="126" t="s">
        <v>144</v>
      </c>
      <c r="F26" s="201">
        <v>987100</v>
      </c>
    </row>
    <row r="27" spans="1:6" ht="30">
      <c r="A27" s="88" t="s">
        <v>105</v>
      </c>
      <c r="B27" s="126" t="s">
        <v>141</v>
      </c>
      <c r="C27" s="126" t="s">
        <v>146</v>
      </c>
      <c r="D27" s="126" t="s">
        <v>236</v>
      </c>
      <c r="E27" s="126" t="s">
        <v>147</v>
      </c>
      <c r="F27" s="201">
        <v>131500</v>
      </c>
    </row>
    <row r="28" spans="1:6" ht="15">
      <c r="A28" s="88" t="s">
        <v>149</v>
      </c>
      <c r="B28" s="126" t="s">
        <v>141</v>
      </c>
      <c r="C28" s="126" t="s">
        <v>146</v>
      </c>
      <c r="D28" s="126" t="s">
        <v>236</v>
      </c>
      <c r="E28" s="126" t="s">
        <v>148</v>
      </c>
      <c r="F28" s="201">
        <v>0.14</v>
      </c>
    </row>
    <row r="29" spans="1:6" ht="42.75">
      <c r="A29" s="87" t="s">
        <v>150</v>
      </c>
      <c r="B29" s="127" t="s">
        <v>141</v>
      </c>
      <c r="C29" s="127" t="s">
        <v>151</v>
      </c>
      <c r="D29" s="127"/>
      <c r="E29" s="127"/>
      <c r="F29" s="195">
        <f>SUM(F30+F43+F55+F61+F49)</f>
        <v>22290086</v>
      </c>
    </row>
    <row r="30" spans="1:6" ht="42.75">
      <c r="A30" s="87" t="s">
        <v>202</v>
      </c>
      <c r="B30" s="127" t="s">
        <v>141</v>
      </c>
      <c r="C30" s="127" t="s">
        <v>151</v>
      </c>
      <c r="D30" s="128" t="s">
        <v>237</v>
      </c>
      <c r="E30" s="127"/>
      <c r="F30" s="195">
        <f>SUM(F31+F35)</f>
        <v>2959400</v>
      </c>
    </row>
    <row r="31" spans="1:6" ht="60">
      <c r="A31" s="90" t="s">
        <v>238</v>
      </c>
      <c r="B31" s="129" t="s">
        <v>141</v>
      </c>
      <c r="C31" s="126" t="s">
        <v>151</v>
      </c>
      <c r="D31" s="130" t="s">
        <v>239</v>
      </c>
      <c r="E31" s="126"/>
      <c r="F31" s="196">
        <f>SUM(F33)</f>
        <v>1776000</v>
      </c>
    </row>
    <row r="32" spans="1:6" ht="30">
      <c r="A32" s="90" t="s">
        <v>240</v>
      </c>
      <c r="B32" s="129" t="s">
        <v>141</v>
      </c>
      <c r="C32" s="126" t="s">
        <v>151</v>
      </c>
      <c r="D32" s="130" t="s">
        <v>241</v>
      </c>
      <c r="E32" s="126"/>
      <c r="F32" s="196">
        <f>SUM(F33)</f>
        <v>1776000</v>
      </c>
    </row>
    <row r="33" spans="1:6" ht="30">
      <c r="A33" s="88" t="s">
        <v>220</v>
      </c>
      <c r="B33" s="129" t="s">
        <v>141</v>
      </c>
      <c r="C33" s="126" t="s">
        <v>151</v>
      </c>
      <c r="D33" s="130" t="s">
        <v>242</v>
      </c>
      <c r="E33" s="126"/>
      <c r="F33" s="196">
        <f>SUM(F34:F34)</f>
        <v>1776000</v>
      </c>
    </row>
    <row r="34" spans="1:6" ht="45">
      <c r="A34" s="88" t="s">
        <v>212</v>
      </c>
      <c r="B34" s="129" t="s">
        <v>141</v>
      </c>
      <c r="C34" s="126" t="s">
        <v>151</v>
      </c>
      <c r="D34" s="130" t="s">
        <v>242</v>
      </c>
      <c r="E34" s="126" t="s">
        <v>144</v>
      </c>
      <c r="F34" s="196">
        <v>1776000</v>
      </c>
    </row>
    <row r="35" spans="1:6" ht="45">
      <c r="A35" s="88" t="s">
        <v>716</v>
      </c>
      <c r="B35" s="126" t="s">
        <v>141</v>
      </c>
      <c r="C35" s="126" t="s">
        <v>151</v>
      </c>
      <c r="D35" s="130" t="s">
        <v>243</v>
      </c>
      <c r="E35" s="126"/>
      <c r="F35" s="196">
        <f>SUM(F37+F40)</f>
        <v>1183400</v>
      </c>
    </row>
    <row r="36" spans="1:6" ht="30">
      <c r="A36" s="88" t="s">
        <v>244</v>
      </c>
      <c r="B36" s="126" t="s">
        <v>141</v>
      </c>
      <c r="C36" s="126" t="s">
        <v>151</v>
      </c>
      <c r="D36" s="130" t="s">
        <v>245</v>
      </c>
      <c r="E36" s="126"/>
      <c r="F36" s="196">
        <f>SUM(F37+F40)</f>
        <v>1183400</v>
      </c>
    </row>
    <row r="37" spans="1:6" ht="45">
      <c r="A37" s="88" t="s">
        <v>213</v>
      </c>
      <c r="B37" s="126" t="s">
        <v>141</v>
      </c>
      <c r="C37" s="126" t="s">
        <v>151</v>
      </c>
      <c r="D37" s="130" t="s">
        <v>246</v>
      </c>
      <c r="E37" s="126"/>
      <c r="F37" s="196">
        <f>SUM(F38:F39)</f>
        <v>887400</v>
      </c>
    </row>
    <row r="38" spans="1:6" ht="45">
      <c r="A38" s="88" t="s">
        <v>212</v>
      </c>
      <c r="B38" s="126" t="s">
        <v>141</v>
      </c>
      <c r="C38" s="126" t="s">
        <v>151</v>
      </c>
      <c r="D38" s="130" t="s">
        <v>247</v>
      </c>
      <c r="E38" s="126" t="s">
        <v>144</v>
      </c>
      <c r="F38" s="196">
        <v>817400</v>
      </c>
    </row>
    <row r="39" spans="1:6" ht="30">
      <c r="A39" s="88" t="s">
        <v>105</v>
      </c>
      <c r="B39" s="126" t="s">
        <v>141</v>
      </c>
      <c r="C39" s="126" t="s">
        <v>151</v>
      </c>
      <c r="D39" s="130" t="s">
        <v>247</v>
      </c>
      <c r="E39" s="126" t="s">
        <v>147</v>
      </c>
      <c r="F39" s="196">
        <v>70000</v>
      </c>
    </row>
    <row r="40" spans="1:6" ht="45">
      <c r="A40" s="88" t="s">
        <v>777</v>
      </c>
      <c r="B40" s="126" t="s">
        <v>141</v>
      </c>
      <c r="C40" s="126" t="s">
        <v>151</v>
      </c>
      <c r="D40" s="130" t="s">
        <v>248</v>
      </c>
      <c r="E40" s="126"/>
      <c r="F40" s="196">
        <f>SUM(F41:F42)</f>
        <v>296000</v>
      </c>
    </row>
    <row r="41" spans="1:6" ht="45">
      <c r="A41" s="88" t="s">
        <v>212</v>
      </c>
      <c r="B41" s="126" t="s">
        <v>141</v>
      </c>
      <c r="C41" s="126" t="s">
        <v>151</v>
      </c>
      <c r="D41" s="130" t="s">
        <v>248</v>
      </c>
      <c r="E41" s="126" t="s">
        <v>144</v>
      </c>
      <c r="F41" s="196">
        <v>278000</v>
      </c>
    </row>
    <row r="42" spans="1:6" ht="30">
      <c r="A42" s="88" t="s">
        <v>105</v>
      </c>
      <c r="B42" s="126" t="s">
        <v>141</v>
      </c>
      <c r="C42" s="126" t="s">
        <v>151</v>
      </c>
      <c r="D42" s="130" t="s">
        <v>248</v>
      </c>
      <c r="E42" s="126" t="s">
        <v>147</v>
      </c>
      <c r="F42" s="196">
        <v>18000</v>
      </c>
    </row>
    <row r="43" spans="1:6" ht="28.5">
      <c r="A43" s="30" t="s">
        <v>717</v>
      </c>
      <c r="B43" s="127" t="s">
        <v>141</v>
      </c>
      <c r="C43" s="127" t="s">
        <v>151</v>
      </c>
      <c r="D43" s="128" t="s">
        <v>249</v>
      </c>
      <c r="E43" s="127"/>
      <c r="F43" s="195">
        <f>SUM(F44)</f>
        <v>209123</v>
      </c>
    </row>
    <row r="44" spans="1:6" ht="67.5" customHeight="1">
      <c r="A44" s="90" t="s">
        <v>250</v>
      </c>
      <c r="B44" s="126" t="s">
        <v>141</v>
      </c>
      <c r="C44" s="126" t="s">
        <v>151</v>
      </c>
      <c r="D44" s="126" t="s">
        <v>251</v>
      </c>
      <c r="E44" s="126"/>
      <c r="F44" s="196">
        <f>SUM(F45)</f>
        <v>209123</v>
      </c>
    </row>
    <row r="45" spans="1:6" ht="60">
      <c r="A45" s="90" t="s">
        <v>252</v>
      </c>
      <c r="B45" s="126" t="s">
        <v>141</v>
      </c>
      <c r="C45" s="126" t="s">
        <v>151</v>
      </c>
      <c r="D45" s="126" t="s">
        <v>253</v>
      </c>
      <c r="E45" s="126"/>
      <c r="F45" s="196">
        <f>SUM(F46)</f>
        <v>209123</v>
      </c>
    </row>
    <row r="46" spans="1:6" ht="30">
      <c r="A46" s="27" t="s">
        <v>130</v>
      </c>
      <c r="B46" s="126" t="s">
        <v>141</v>
      </c>
      <c r="C46" s="126" t="s">
        <v>151</v>
      </c>
      <c r="D46" s="126" t="s">
        <v>254</v>
      </c>
      <c r="E46" s="126"/>
      <c r="F46" s="196">
        <f>SUM(F47:F48)</f>
        <v>209123</v>
      </c>
    </row>
    <row r="47" spans="1:6" ht="45">
      <c r="A47" s="88" t="s">
        <v>212</v>
      </c>
      <c r="B47" s="126" t="s">
        <v>141</v>
      </c>
      <c r="C47" s="126" t="s">
        <v>151</v>
      </c>
      <c r="D47" s="126" t="s">
        <v>255</v>
      </c>
      <c r="E47" s="126" t="s">
        <v>144</v>
      </c>
      <c r="F47" s="196">
        <v>179123</v>
      </c>
    </row>
    <row r="48" spans="1:6" ht="30">
      <c r="A48" s="88" t="s">
        <v>105</v>
      </c>
      <c r="B48" s="126" t="s">
        <v>141</v>
      </c>
      <c r="C48" s="126" t="s">
        <v>151</v>
      </c>
      <c r="D48" s="126" t="s">
        <v>255</v>
      </c>
      <c r="E48" s="126" t="s">
        <v>147</v>
      </c>
      <c r="F48" s="196">
        <v>30000</v>
      </c>
    </row>
    <row r="49" spans="1:6" ht="28.5">
      <c r="A49" s="87" t="s">
        <v>332</v>
      </c>
      <c r="B49" s="127" t="s">
        <v>141</v>
      </c>
      <c r="C49" s="127" t="s">
        <v>151</v>
      </c>
      <c r="D49" s="127" t="s">
        <v>316</v>
      </c>
      <c r="E49" s="127"/>
      <c r="F49" s="195">
        <f>SUM(F50)</f>
        <v>296000</v>
      </c>
    </row>
    <row r="50" spans="1:6" ht="30">
      <c r="A50" s="88" t="s">
        <v>327</v>
      </c>
      <c r="B50" s="126" t="s">
        <v>141</v>
      </c>
      <c r="C50" s="129" t="s">
        <v>151</v>
      </c>
      <c r="D50" s="130" t="s">
        <v>328</v>
      </c>
      <c r="E50" s="126"/>
      <c r="F50" s="196">
        <f>SUM(F51)</f>
        <v>296000</v>
      </c>
    </row>
    <row r="51" spans="1:6" ht="60">
      <c r="A51" s="88" t="s">
        <v>329</v>
      </c>
      <c r="B51" s="126" t="s">
        <v>141</v>
      </c>
      <c r="C51" s="129" t="s">
        <v>151</v>
      </c>
      <c r="D51" s="130" t="s">
        <v>330</v>
      </c>
      <c r="E51" s="126"/>
      <c r="F51" s="196">
        <f>SUM(F52)</f>
        <v>296000</v>
      </c>
    </row>
    <row r="52" spans="1:6" ht="30">
      <c r="A52" s="27" t="s">
        <v>176</v>
      </c>
      <c r="B52" s="126" t="s">
        <v>141</v>
      </c>
      <c r="C52" s="126" t="s">
        <v>151</v>
      </c>
      <c r="D52" s="130" t="s">
        <v>331</v>
      </c>
      <c r="E52" s="126"/>
      <c r="F52" s="196">
        <f>SUM(F53:F54)</f>
        <v>296000</v>
      </c>
    </row>
    <row r="53" spans="1:6" ht="45">
      <c r="A53" s="88" t="s">
        <v>212</v>
      </c>
      <c r="B53" s="126" t="s">
        <v>141</v>
      </c>
      <c r="C53" s="126" t="s">
        <v>151</v>
      </c>
      <c r="D53" s="130" t="s">
        <v>331</v>
      </c>
      <c r="E53" s="126" t="s">
        <v>144</v>
      </c>
      <c r="F53" s="196">
        <v>266000</v>
      </c>
    </row>
    <row r="54" spans="1:6" ht="30">
      <c r="A54" s="88" t="s">
        <v>105</v>
      </c>
      <c r="B54" s="126" t="s">
        <v>141</v>
      </c>
      <c r="C54" s="126" t="s">
        <v>151</v>
      </c>
      <c r="D54" s="130" t="s">
        <v>331</v>
      </c>
      <c r="E54" s="126" t="s">
        <v>147</v>
      </c>
      <c r="F54" s="196">
        <v>30000</v>
      </c>
    </row>
    <row r="55" spans="1:6" ht="15">
      <c r="A55" s="131" t="s">
        <v>104</v>
      </c>
      <c r="B55" s="127" t="s">
        <v>141</v>
      </c>
      <c r="C55" s="127" t="s">
        <v>151</v>
      </c>
      <c r="D55" s="127" t="s">
        <v>256</v>
      </c>
      <c r="E55" s="127"/>
      <c r="F55" s="195">
        <f>SUM(F56)</f>
        <v>18529563</v>
      </c>
    </row>
    <row r="56" spans="1:6" ht="30">
      <c r="A56" s="74" t="s">
        <v>718</v>
      </c>
      <c r="B56" s="126" t="s">
        <v>141</v>
      </c>
      <c r="C56" s="126" t="s">
        <v>151</v>
      </c>
      <c r="D56" s="126" t="s">
        <v>257</v>
      </c>
      <c r="E56" s="126"/>
      <c r="F56" s="196">
        <f>SUM(F57,)</f>
        <v>18529563</v>
      </c>
    </row>
    <row r="57" spans="1:6" ht="30">
      <c r="A57" s="88" t="s">
        <v>211</v>
      </c>
      <c r="B57" s="126" t="s">
        <v>141</v>
      </c>
      <c r="C57" s="126" t="s">
        <v>151</v>
      </c>
      <c r="D57" s="126" t="s">
        <v>258</v>
      </c>
      <c r="E57" s="126"/>
      <c r="F57" s="196">
        <f>SUM(F58:F60)</f>
        <v>18529563</v>
      </c>
    </row>
    <row r="58" spans="1:6" ht="45">
      <c r="A58" s="88" t="s">
        <v>212</v>
      </c>
      <c r="B58" s="126" t="s">
        <v>141</v>
      </c>
      <c r="C58" s="126" t="s">
        <v>151</v>
      </c>
      <c r="D58" s="126" t="s">
        <v>258</v>
      </c>
      <c r="E58" s="126" t="s">
        <v>144</v>
      </c>
      <c r="F58" s="201">
        <v>17843563</v>
      </c>
    </row>
    <row r="59" spans="1:6" ht="30">
      <c r="A59" s="88" t="s">
        <v>105</v>
      </c>
      <c r="B59" s="126" t="s">
        <v>141</v>
      </c>
      <c r="C59" s="126" t="s">
        <v>151</v>
      </c>
      <c r="D59" s="126" t="s">
        <v>258</v>
      </c>
      <c r="E59" s="126" t="s">
        <v>147</v>
      </c>
      <c r="F59" s="196">
        <v>649000</v>
      </c>
    </row>
    <row r="60" spans="1:6" ht="15">
      <c r="A60" s="88" t="s">
        <v>149</v>
      </c>
      <c r="B60" s="126" t="s">
        <v>141</v>
      </c>
      <c r="C60" s="126" t="s">
        <v>151</v>
      </c>
      <c r="D60" s="126" t="s">
        <v>258</v>
      </c>
      <c r="E60" s="126" t="s">
        <v>148</v>
      </c>
      <c r="F60" s="196">
        <v>37000</v>
      </c>
    </row>
    <row r="61" spans="1:6" ht="15">
      <c r="A61" s="87" t="s">
        <v>178</v>
      </c>
      <c r="B61" s="127" t="s">
        <v>141</v>
      </c>
      <c r="C61" s="127" t="s">
        <v>151</v>
      </c>
      <c r="D61" s="128" t="s">
        <v>259</v>
      </c>
      <c r="E61" s="127"/>
      <c r="F61" s="195">
        <f>SUM(F62)</f>
        <v>296000</v>
      </c>
    </row>
    <row r="62" spans="1:6" ht="15">
      <c r="A62" s="88" t="s">
        <v>179</v>
      </c>
      <c r="B62" s="126" t="s">
        <v>141</v>
      </c>
      <c r="C62" s="126" t="s">
        <v>151</v>
      </c>
      <c r="D62" s="130" t="s">
        <v>260</v>
      </c>
      <c r="E62" s="126"/>
      <c r="F62" s="196">
        <f>SUM(F63)</f>
        <v>296000</v>
      </c>
    </row>
    <row r="63" spans="1:6" ht="30">
      <c r="A63" s="90" t="s">
        <v>129</v>
      </c>
      <c r="B63" s="126" t="s">
        <v>141</v>
      </c>
      <c r="C63" s="126" t="s">
        <v>151</v>
      </c>
      <c r="D63" s="130" t="s">
        <v>261</v>
      </c>
      <c r="E63" s="126"/>
      <c r="F63" s="196">
        <f>SUM(F64)</f>
        <v>296000</v>
      </c>
    </row>
    <row r="64" spans="1:6" ht="45">
      <c r="A64" s="88" t="s">
        <v>212</v>
      </c>
      <c r="B64" s="126" t="s">
        <v>141</v>
      </c>
      <c r="C64" s="126" t="s">
        <v>151</v>
      </c>
      <c r="D64" s="130" t="s">
        <v>262</v>
      </c>
      <c r="E64" s="126" t="s">
        <v>144</v>
      </c>
      <c r="F64" s="196">
        <v>296000</v>
      </c>
    </row>
    <row r="65" spans="1:6" ht="15">
      <c r="A65" s="87" t="s">
        <v>976</v>
      </c>
      <c r="B65" s="127" t="s">
        <v>141</v>
      </c>
      <c r="C65" s="127" t="s">
        <v>226</v>
      </c>
      <c r="D65" s="128"/>
      <c r="E65" s="127"/>
      <c r="F65" s="195">
        <f>SUM(F66)</f>
        <v>4050</v>
      </c>
    </row>
    <row r="66" spans="1:6" ht="15">
      <c r="A66" s="88" t="s">
        <v>178</v>
      </c>
      <c r="B66" s="126" t="s">
        <v>141</v>
      </c>
      <c r="C66" s="126" t="s">
        <v>226</v>
      </c>
      <c r="D66" s="130" t="s">
        <v>259</v>
      </c>
      <c r="E66" s="126"/>
      <c r="F66" s="196">
        <f>SUM(F67)</f>
        <v>4050</v>
      </c>
    </row>
    <row r="67" spans="1:6" ht="15">
      <c r="A67" s="88" t="s">
        <v>179</v>
      </c>
      <c r="B67" s="126" t="s">
        <v>141</v>
      </c>
      <c r="C67" s="126" t="s">
        <v>226</v>
      </c>
      <c r="D67" s="130" t="s">
        <v>284</v>
      </c>
      <c r="E67" s="126"/>
      <c r="F67" s="196">
        <f>SUM(F68)</f>
        <v>4050</v>
      </c>
    </row>
    <row r="68" spans="1:6" ht="45">
      <c r="A68" s="88" t="s">
        <v>977</v>
      </c>
      <c r="B68" s="126" t="s">
        <v>141</v>
      </c>
      <c r="C68" s="126" t="s">
        <v>226</v>
      </c>
      <c r="D68" s="130" t="s">
        <v>975</v>
      </c>
      <c r="E68" s="126"/>
      <c r="F68" s="196">
        <f>SUM(F69)</f>
        <v>4050</v>
      </c>
    </row>
    <row r="69" spans="1:6" ht="30">
      <c r="A69" s="88" t="s">
        <v>105</v>
      </c>
      <c r="B69" s="126" t="s">
        <v>141</v>
      </c>
      <c r="C69" s="126" t="s">
        <v>226</v>
      </c>
      <c r="D69" s="130" t="s">
        <v>975</v>
      </c>
      <c r="E69" s="126" t="s">
        <v>147</v>
      </c>
      <c r="F69" s="196">
        <v>4050</v>
      </c>
    </row>
    <row r="70" spans="1:6" ht="28.5">
      <c r="A70" s="87" t="s">
        <v>208</v>
      </c>
      <c r="B70" s="127" t="s">
        <v>141</v>
      </c>
      <c r="C70" s="127" t="s">
        <v>207</v>
      </c>
      <c r="D70" s="127"/>
      <c r="E70" s="127"/>
      <c r="F70" s="195">
        <f>SUM(F71)</f>
        <v>735524</v>
      </c>
    </row>
    <row r="71" spans="1:6" ht="30">
      <c r="A71" s="27" t="s">
        <v>182</v>
      </c>
      <c r="B71" s="126" t="s">
        <v>141</v>
      </c>
      <c r="C71" s="126" t="s">
        <v>207</v>
      </c>
      <c r="D71" s="126" t="s">
        <v>263</v>
      </c>
      <c r="E71" s="126"/>
      <c r="F71" s="196">
        <f>SUM(F72)</f>
        <v>735524</v>
      </c>
    </row>
    <row r="72" spans="1:6" ht="15">
      <c r="A72" s="27" t="s">
        <v>183</v>
      </c>
      <c r="B72" s="126" t="s">
        <v>141</v>
      </c>
      <c r="C72" s="126" t="s">
        <v>207</v>
      </c>
      <c r="D72" s="126" t="s">
        <v>264</v>
      </c>
      <c r="E72" s="126"/>
      <c r="F72" s="196">
        <f>SUM(F73)</f>
        <v>735524</v>
      </c>
    </row>
    <row r="73" spans="1:6" ht="28.5" customHeight="1">
      <c r="A73" s="88" t="s">
        <v>211</v>
      </c>
      <c r="B73" s="126" t="s">
        <v>141</v>
      </c>
      <c r="C73" s="126" t="s">
        <v>207</v>
      </c>
      <c r="D73" s="126" t="s">
        <v>265</v>
      </c>
      <c r="E73" s="126"/>
      <c r="F73" s="196">
        <f>SUM(F74+F75)</f>
        <v>735524</v>
      </c>
    </row>
    <row r="74" spans="1:6" ht="45">
      <c r="A74" s="88" t="s">
        <v>212</v>
      </c>
      <c r="B74" s="126" t="s">
        <v>184</v>
      </c>
      <c r="C74" s="126" t="s">
        <v>185</v>
      </c>
      <c r="D74" s="126" t="s">
        <v>265</v>
      </c>
      <c r="E74" s="126" t="s">
        <v>144</v>
      </c>
      <c r="F74" s="201">
        <v>692624</v>
      </c>
    </row>
    <row r="75" spans="1:6" ht="30">
      <c r="A75" s="88" t="s">
        <v>105</v>
      </c>
      <c r="B75" s="126" t="s">
        <v>141</v>
      </c>
      <c r="C75" s="126" t="s">
        <v>207</v>
      </c>
      <c r="D75" s="126" t="s">
        <v>265</v>
      </c>
      <c r="E75" s="126" t="s">
        <v>147</v>
      </c>
      <c r="F75" s="201">
        <v>42900</v>
      </c>
    </row>
    <row r="76" spans="1:6" ht="15">
      <c r="A76" s="87" t="s">
        <v>215</v>
      </c>
      <c r="B76" s="127" t="s">
        <v>141</v>
      </c>
      <c r="C76" s="132">
        <v>11</v>
      </c>
      <c r="D76" s="128"/>
      <c r="E76" s="126"/>
      <c r="F76" s="195">
        <f>SUM(F77)</f>
        <v>500000</v>
      </c>
    </row>
    <row r="77" spans="1:6" ht="15">
      <c r="A77" s="88" t="s">
        <v>214</v>
      </c>
      <c r="B77" s="126" t="s">
        <v>141</v>
      </c>
      <c r="C77" s="133">
        <v>11</v>
      </c>
      <c r="D77" s="130" t="s">
        <v>266</v>
      </c>
      <c r="E77" s="126"/>
      <c r="F77" s="196">
        <f>SUM(F78)</f>
        <v>500000</v>
      </c>
    </row>
    <row r="78" spans="1:6" ht="15">
      <c r="A78" s="88" t="s">
        <v>215</v>
      </c>
      <c r="B78" s="126" t="s">
        <v>141</v>
      </c>
      <c r="C78" s="133">
        <v>11</v>
      </c>
      <c r="D78" s="130" t="s">
        <v>267</v>
      </c>
      <c r="E78" s="126"/>
      <c r="F78" s="196">
        <f>SUM(F79)</f>
        <v>500000</v>
      </c>
    </row>
    <row r="79" spans="1:6" ht="15">
      <c r="A79" s="88" t="s">
        <v>125</v>
      </c>
      <c r="B79" s="126" t="s">
        <v>141</v>
      </c>
      <c r="C79" s="133">
        <v>11</v>
      </c>
      <c r="D79" s="130" t="s">
        <v>268</v>
      </c>
      <c r="E79" s="126"/>
      <c r="F79" s="196">
        <f>SUM(F80)</f>
        <v>500000</v>
      </c>
    </row>
    <row r="80" spans="1:6" ht="15">
      <c r="A80" s="88" t="s">
        <v>149</v>
      </c>
      <c r="B80" s="126" t="s">
        <v>141</v>
      </c>
      <c r="C80" s="133">
        <v>11</v>
      </c>
      <c r="D80" s="130" t="s">
        <v>268</v>
      </c>
      <c r="E80" s="126" t="s">
        <v>148</v>
      </c>
      <c r="F80" s="196">
        <v>500000</v>
      </c>
    </row>
    <row r="81" spans="1:6" ht="15">
      <c r="A81" s="87" t="s">
        <v>153</v>
      </c>
      <c r="B81" s="127" t="s">
        <v>141</v>
      </c>
      <c r="C81" s="132">
        <v>13</v>
      </c>
      <c r="D81" s="128"/>
      <c r="E81" s="126"/>
      <c r="F81" s="195">
        <f>SUM(F82+F90+F141+F153+F127+F114+F101+F106+F132+F149)</f>
        <v>46713048.95</v>
      </c>
    </row>
    <row r="82" spans="1:6" ht="42.75">
      <c r="A82" s="30" t="s">
        <v>181</v>
      </c>
      <c r="B82" s="127" t="s">
        <v>141</v>
      </c>
      <c r="C82" s="132">
        <v>13</v>
      </c>
      <c r="D82" s="128" t="s">
        <v>237</v>
      </c>
      <c r="E82" s="127"/>
      <c r="F82" s="195">
        <f>SUM(F83)</f>
        <v>174300</v>
      </c>
    </row>
    <row r="83" spans="1:6" ht="60">
      <c r="A83" s="90" t="s">
        <v>238</v>
      </c>
      <c r="B83" s="126" t="s">
        <v>141</v>
      </c>
      <c r="C83" s="133">
        <v>13</v>
      </c>
      <c r="D83" s="130" t="s">
        <v>239</v>
      </c>
      <c r="E83" s="126"/>
      <c r="F83" s="196">
        <f>SUM(F85+F87)</f>
        <v>174300</v>
      </c>
    </row>
    <row r="84" spans="1:6" ht="45">
      <c r="A84" s="90" t="s">
        <v>269</v>
      </c>
      <c r="B84" s="126" t="s">
        <v>141</v>
      </c>
      <c r="C84" s="133">
        <v>13</v>
      </c>
      <c r="D84" s="130" t="s">
        <v>66</v>
      </c>
      <c r="E84" s="126"/>
      <c r="F84" s="196">
        <f>SUM(F85)</f>
        <v>124300</v>
      </c>
    </row>
    <row r="85" spans="1:6" ht="30">
      <c r="A85" s="88" t="s">
        <v>216</v>
      </c>
      <c r="B85" s="126" t="s">
        <v>141</v>
      </c>
      <c r="C85" s="133">
        <v>13</v>
      </c>
      <c r="D85" s="130" t="s">
        <v>65</v>
      </c>
      <c r="E85" s="126"/>
      <c r="F85" s="196">
        <f>SUM(F86)</f>
        <v>124300</v>
      </c>
    </row>
    <row r="86" spans="1:6" ht="30">
      <c r="A86" s="88" t="s">
        <v>778</v>
      </c>
      <c r="B86" s="126" t="s">
        <v>141</v>
      </c>
      <c r="C86" s="133">
        <v>13</v>
      </c>
      <c r="D86" s="130" t="s">
        <v>65</v>
      </c>
      <c r="E86" s="126" t="s">
        <v>222</v>
      </c>
      <c r="F86" s="196">
        <v>124300</v>
      </c>
    </row>
    <row r="87" spans="1:6" ht="45">
      <c r="A87" s="88" t="s">
        <v>34</v>
      </c>
      <c r="B87" s="126" t="s">
        <v>141</v>
      </c>
      <c r="C87" s="133">
        <v>13</v>
      </c>
      <c r="D87" s="130" t="s">
        <v>35</v>
      </c>
      <c r="E87" s="126"/>
      <c r="F87" s="196">
        <f>SUM(F89)</f>
        <v>50000</v>
      </c>
    </row>
    <row r="88" spans="1:6" ht="15">
      <c r="A88" s="88" t="s">
        <v>124</v>
      </c>
      <c r="B88" s="126" t="s">
        <v>141</v>
      </c>
      <c r="C88" s="133">
        <v>13</v>
      </c>
      <c r="D88" s="130" t="s">
        <v>49</v>
      </c>
      <c r="E88" s="126"/>
      <c r="F88" s="196">
        <f>SUM(F89)</f>
        <v>50000</v>
      </c>
    </row>
    <row r="89" spans="1:6" ht="15">
      <c r="A89" s="88" t="s">
        <v>170</v>
      </c>
      <c r="B89" s="126" t="s">
        <v>141</v>
      </c>
      <c r="C89" s="133">
        <v>13</v>
      </c>
      <c r="D89" s="130" t="s">
        <v>49</v>
      </c>
      <c r="E89" s="126" t="s">
        <v>169</v>
      </c>
      <c r="F89" s="196">
        <v>50000</v>
      </c>
    </row>
    <row r="90" spans="1:6" ht="28.5">
      <c r="A90" s="30" t="s">
        <v>271</v>
      </c>
      <c r="B90" s="127" t="s">
        <v>141</v>
      </c>
      <c r="C90" s="132">
        <v>13</v>
      </c>
      <c r="D90" s="128" t="s">
        <v>272</v>
      </c>
      <c r="E90" s="127"/>
      <c r="F90" s="195">
        <f>SUM(F91)</f>
        <v>3250798</v>
      </c>
    </row>
    <row r="91" spans="1:6" ht="45">
      <c r="A91" s="90" t="s">
        <v>273</v>
      </c>
      <c r="B91" s="126" t="s">
        <v>141</v>
      </c>
      <c r="C91" s="133">
        <v>13</v>
      </c>
      <c r="D91" s="130" t="s">
        <v>274</v>
      </c>
      <c r="E91" s="126"/>
      <c r="F91" s="196">
        <f>SUM(F92+F95)</f>
        <v>3250798</v>
      </c>
    </row>
    <row r="92" spans="1:6" ht="30">
      <c r="A92" s="90" t="s">
        <v>275</v>
      </c>
      <c r="B92" s="126" t="s">
        <v>141</v>
      </c>
      <c r="C92" s="133">
        <v>13</v>
      </c>
      <c r="D92" s="130" t="s">
        <v>276</v>
      </c>
      <c r="E92" s="126"/>
      <c r="F92" s="196">
        <f>SUM(F94)</f>
        <v>50000</v>
      </c>
    </row>
    <row r="93" spans="1:6" ht="15">
      <c r="A93" s="90" t="s">
        <v>277</v>
      </c>
      <c r="B93" s="126" t="s">
        <v>141</v>
      </c>
      <c r="C93" s="133">
        <v>13</v>
      </c>
      <c r="D93" s="130" t="s">
        <v>278</v>
      </c>
      <c r="E93" s="126"/>
      <c r="F93" s="196">
        <f>SUM(F94)</f>
        <v>50000</v>
      </c>
    </row>
    <row r="94" spans="1:6" ht="30">
      <c r="A94" s="88" t="s">
        <v>105</v>
      </c>
      <c r="B94" s="126" t="s">
        <v>141</v>
      </c>
      <c r="C94" s="133">
        <v>13</v>
      </c>
      <c r="D94" s="130" t="s">
        <v>278</v>
      </c>
      <c r="E94" s="126" t="s">
        <v>147</v>
      </c>
      <c r="F94" s="196">
        <v>50000</v>
      </c>
    </row>
    <row r="95" spans="1:6" ht="45">
      <c r="A95" s="88" t="s">
        <v>811</v>
      </c>
      <c r="B95" s="126" t="s">
        <v>141</v>
      </c>
      <c r="C95" s="133">
        <v>13</v>
      </c>
      <c r="D95" s="130" t="s">
        <v>812</v>
      </c>
      <c r="E95" s="126"/>
      <c r="F95" s="196">
        <f>SUM(F96)+F98</f>
        <v>3200798</v>
      </c>
    </row>
    <row r="96" spans="1:6" ht="15">
      <c r="A96" s="88" t="s">
        <v>277</v>
      </c>
      <c r="B96" s="126" t="s">
        <v>141</v>
      </c>
      <c r="C96" s="133">
        <v>13</v>
      </c>
      <c r="D96" s="130" t="s">
        <v>810</v>
      </c>
      <c r="E96" s="126"/>
      <c r="F96" s="196">
        <f>SUM(F97)</f>
        <v>1605000</v>
      </c>
    </row>
    <row r="97" spans="1:6" ht="30">
      <c r="A97" s="88" t="s">
        <v>105</v>
      </c>
      <c r="B97" s="126" t="s">
        <v>141</v>
      </c>
      <c r="C97" s="133">
        <v>13</v>
      </c>
      <c r="D97" s="130" t="s">
        <v>810</v>
      </c>
      <c r="E97" s="126" t="s">
        <v>147</v>
      </c>
      <c r="F97" s="196">
        <v>1605000</v>
      </c>
    </row>
    <row r="98" spans="1:6" ht="30">
      <c r="A98" s="27" t="s">
        <v>898</v>
      </c>
      <c r="B98" s="126" t="s">
        <v>141</v>
      </c>
      <c r="C98" s="133">
        <v>13</v>
      </c>
      <c r="D98" s="130" t="s">
        <v>840</v>
      </c>
      <c r="E98" s="126"/>
      <c r="F98" s="196">
        <f>SUM(F99:F100)</f>
        <v>1595798</v>
      </c>
    </row>
    <row r="99" spans="1:6" ht="45">
      <c r="A99" s="88" t="s">
        <v>212</v>
      </c>
      <c r="B99" s="126" t="s">
        <v>141</v>
      </c>
      <c r="C99" s="133">
        <v>13</v>
      </c>
      <c r="D99" s="130" t="s">
        <v>840</v>
      </c>
      <c r="E99" s="126" t="s">
        <v>144</v>
      </c>
      <c r="F99" s="196">
        <v>885300.69</v>
      </c>
    </row>
    <row r="100" spans="1:6" ht="30">
      <c r="A100" s="88" t="s">
        <v>105</v>
      </c>
      <c r="B100" s="126" t="s">
        <v>141</v>
      </c>
      <c r="C100" s="133">
        <v>13</v>
      </c>
      <c r="D100" s="130" t="s">
        <v>840</v>
      </c>
      <c r="E100" s="126" t="s">
        <v>147</v>
      </c>
      <c r="F100" s="196">
        <v>710497.31</v>
      </c>
    </row>
    <row r="101" spans="1:6" ht="28.5">
      <c r="A101" s="30" t="s">
        <v>717</v>
      </c>
      <c r="B101" s="127" t="s">
        <v>141</v>
      </c>
      <c r="C101" s="127" t="s">
        <v>636</v>
      </c>
      <c r="D101" s="128" t="s">
        <v>249</v>
      </c>
      <c r="E101" s="126"/>
      <c r="F101" s="196">
        <f>SUM(F102)</f>
        <v>150000</v>
      </c>
    </row>
    <row r="102" spans="1:6" ht="60">
      <c r="A102" s="90" t="s">
        <v>250</v>
      </c>
      <c r="B102" s="126" t="s">
        <v>141</v>
      </c>
      <c r="C102" s="126" t="s">
        <v>636</v>
      </c>
      <c r="D102" s="126" t="s">
        <v>251</v>
      </c>
      <c r="E102" s="126"/>
      <c r="F102" s="196">
        <f>SUM(F103)</f>
        <v>150000</v>
      </c>
    </row>
    <row r="103" spans="1:6" ht="60">
      <c r="A103" s="90" t="s">
        <v>252</v>
      </c>
      <c r="B103" s="126" t="s">
        <v>141</v>
      </c>
      <c r="C103" s="126" t="s">
        <v>636</v>
      </c>
      <c r="D103" s="126" t="s">
        <v>253</v>
      </c>
      <c r="E103" s="126"/>
      <c r="F103" s="196">
        <f>SUM(F104)</f>
        <v>150000</v>
      </c>
    </row>
    <row r="104" spans="1:6" ht="30">
      <c r="A104" s="88" t="s">
        <v>72</v>
      </c>
      <c r="B104" s="126" t="s">
        <v>141</v>
      </c>
      <c r="C104" s="126" t="s">
        <v>636</v>
      </c>
      <c r="D104" s="126" t="s">
        <v>71</v>
      </c>
      <c r="E104" s="126"/>
      <c r="F104" s="196">
        <f>SUM(F105)</f>
        <v>150000</v>
      </c>
    </row>
    <row r="105" spans="1:6" ht="30">
      <c r="A105" s="88" t="s">
        <v>105</v>
      </c>
      <c r="B105" s="126" t="s">
        <v>141</v>
      </c>
      <c r="C105" s="126" t="s">
        <v>636</v>
      </c>
      <c r="D105" s="126" t="s">
        <v>71</v>
      </c>
      <c r="E105" s="126" t="s">
        <v>147</v>
      </c>
      <c r="F105" s="196">
        <v>150000</v>
      </c>
    </row>
    <row r="106" spans="1:6" ht="42.75">
      <c r="A106" s="87" t="s">
        <v>728</v>
      </c>
      <c r="B106" s="127" t="s">
        <v>141</v>
      </c>
      <c r="C106" s="127" t="s">
        <v>636</v>
      </c>
      <c r="D106" s="127" t="s">
        <v>296</v>
      </c>
      <c r="E106" s="127"/>
      <c r="F106" s="196">
        <f>SUM(F107)</f>
        <v>157500</v>
      </c>
    </row>
    <row r="107" spans="1:6" ht="45">
      <c r="A107" s="88" t="s">
        <v>729</v>
      </c>
      <c r="B107" s="126" t="s">
        <v>141</v>
      </c>
      <c r="C107" s="126" t="s">
        <v>636</v>
      </c>
      <c r="D107" s="126" t="s">
        <v>730</v>
      </c>
      <c r="E107" s="126"/>
      <c r="F107" s="196">
        <f>SUM(F108+F111)</f>
        <v>157500</v>
      </c>
    </row>
    <row r="108" spans="1:6" ht="30">
      <c r="A108" s="88" t="s">
        <v>890</v>
      </c>
      <c r="B108" s="126" t="s">
        <v>141</v>
      </c>
      <c r="C108" s="126" t="s">
        <v>636</v>
      </c>
      <c r="D108" s="126" t="s">
        <v>732</v>
      </c>
      <c r="E108" s="126"/>
      <c r="F108" s="196">
        <f>SUM(F109)</f>
        <v>49500</v>
      </c>
    </row>
    <row r="109" spans="1:6" ht="30">
      <c r="A109" s="88" t="s">
        <v>733</v>
      </c>
      <c r="B109" s="126" t="s">
        <v>141</v>
      </c>
      <c r="C109" s="126" t="s">
        <v>636</v>
      </c>
      <c r="D109" s="126" t="s">
        <v>734</v>
      </c>
      <c r="E109" s="126"/>
      <c r="F109" s="196">
        <f>SUM(F110)</f>
        <v>49500</v>
      </c>
    </row>
    <row r="110" spans="1:6" ht="30">
      <c r="A110" s="88" t="s">
        <v>105</v>
      </c>
      <c r="B110" s="126" t="s">
        <v>141</v>
      </c>
      <c r="C110" s="126" t="s">
        <v>636</v>
      </c>
      <c r="D110" s="126" t="s">
        <v>734</v>
      </c>
      <c r="E110" s="126" t="s">
        <v>147</v>
      </c>
      <c r="F110" s="196">
        <v>49500</v>
      </c>
    </row>
    <row r="111" spans="1:6" ht="30">
      <c r="A111" s="88" t="s">
        <v>735</v>
      </c>
      <c r="B111" s="126" t="s">
        <v>141</v>
      </c>
      <c r="C111" s="126" t="s">
        <v>636</v>
      </c>
      <c r="D111" s="126" t="s">
        <v>736</v>
      </c>
      <c r="E111" s="126"/>
      <c r="F111" s="196">
        <f>SUM(F112)</f>
        <v>108000</v>
      </c>
    </row>
    <row r="112" spans="1:6" ht="30">
      <c r="A112" s="88" t="s">
        <v>733</v>
      </c>
      <c r="B112" s="126" t="s">
        <v>141</v>
      </c>
      <c r="C112" s="126" t="s">
        <v>636</v>
      </c>
      <c r="D112" s="126" t="s">
        <v>737</v>
      </c>
      <c r="E112" s="126"/>
      <c r="F112" s="196">
        <f>SUM(F113)</f>
        <v>108000</v>
      </c>
    </row>
    <row r="113" spans="1:6" ht="30">
      <c r="A113" s="88" t="s">
        <v>105</v>
      </c>
      <c r="B113" s="126" t="s">
        <v>141</v>
      </c>
      <c r="C113" s="126" t="s">
        <v>636</v>
      </c>
      <c r="D113" s="126" t="s">
        <v>737</v>
      </c>
      <c r="E113" s="126" t="s">
        <v>147</v>
      </c>
      <c r="F113" s="196">
        <v>108000</v>
      </c>
    </row>
    <row r="114" spans="1:6" ht="33" customHeight="1">
      <c r="A114" s="92" t="s">
        <v>106</v>
      </c>
      <c r="B114" s="127" t="s">
        <v>141</v>
      </c>
      <c r="C114" s="132">
        <v>13</v>
      </c>
      <c r="D114" s="128" t="s">
        <v>107</v>
      </c>
      <c r="E114" s="127"/>
      <c r="F114" s="195">
        <f>SUM(F115+F120+F123)</f>
        <v>100000</v>
      </c>
    </row>
    <row r="115" spans="1:6" ht="45">
      <c r="A115" s="90" t="s">
        <v>686</v>
      </c>
      <c r="B115" s="126" t="s">
        <v>141</v>
      </c>
      <c r="C115" s="133">
        <v>13</v>
      </c>
      <c r="D115" s="130" t="s">
        <v>111</v>
      </c>
      <c r="E115" s="126"/>
      <c r="F115" s="196">
        <f>SUM(F116)</f>
        <v>1500</v>
      </c>
    </row>
    <row r="116" spans="1:6" ht="45">
      <c r="A116" s="90" t="s">
        <v>418</v>
      </c>
      <c r="B116" s="126" t="s">
        <v>141</v>
      </c>
      <c r="C116" s="133">
        <v>13</v>
      </c>
      <c r="D116" s="130" t="s">
        <v>112</v>
      </c>
      <c r="E116" s="126"/>
      <c r="F116" s="196">
        <f>SUM(F117)</f>
        <v>1500</v>
      </c>
    </row>
    <row r="117" spans="1:6" ht="30">
      <c r="A117" s="90" t="s">
        <v>779</v>
      </c>
      <c r="B117" s="126" t="s">
        <v>141</v>
      </c>
      <c r="C117" s="133">
        <v>13</v>
      </c>
      <c r="D117" s="130" t="s">
        <v>113</v>
      </c>
      <c r="E117" s="126"/>
      <c r="F117" s="196">
        <f>SUM(F118)</f>
        <v>1500</v>
      </c>
    </row>
    <row r="118" spans="1:6" ht="30">
      <c r="A118" s="88" t="s">
        <v>105</v>
      </c>
      <c r="B118" s="126" t="s">
        <v>141</v>
      </c>
      <c r="C118" s="133">
        <v>13</v>
      </c>
      <c r="D118" s="130" t="s">
        <v>113</v>
      </c>
      <c r="E118" s="126" t="s">
        <v>147</v>
      </c>
      <c r="F118" s="196">
        <v>1500</v>
      </c>
    </row>
    <row r="119" spans="1:6" ht="50.25" customHeight="1">
      <c r="A119" s="239" t="s">
        <v>420</v>
      </c>
      <c r="B119" s="126" t="s">
        <v>141</v>
      </c>
      <c r="C119" s="133">
        <v>13</v>
      </c>
      <c r="D119" s="130" t="s">
        <v>109</v>
      </c>
      <c r="E119" s="126"/>
      <c r="F119" s="196">
        <f>SUM(F120)</f>
        <v>93500</v>
      </c>
    </row>
    <row r="120" spans="1:6" ht="38.25" customHeight="1">
      <c r="A120" s="240" t="s">
        <v>419</v>
      </c>
      <c r="B120" s="126" t="s">
        <v>141</v>
      </c>
      <c r="C120" s="133">
        <v>13</v>
      </c>
      <c r="D120" s="130" t="s">
        <v>121</v>
      </c>
      <c r="E120" s="126"/>
      <c r="F120" s="196">
        <f>SUM(F121)</f>
        <v>93500</v>
      </c>
    </row>
    <row r="121" spans="1:6" ht="30">
      <c r="A121" s="90" t="s">
        <v>115</v>
      </c>
      <c r="B121" s="126" t="s">
        <v>141</v>
      </c>
      <c r="C121" s="133">
        <v>13</v>
      </c>
      <c r="D121" s="130" t="s">
        <v>110</v>
      </c>
      <c r="E121" s="126"/>
      <c r="F121" s="196">
        <f>SUM(F122)</f>
        <v>93500</v>
      </c>
    </row>
    <row r="122" spans="1:6" ht="30">
      <c r="A122" s="88" t="s">
        <v>105</v>
      </c>
      <c r="B122" s="126" t="s">
        <v>141</v>
      </c>
      <c r="C122" s="133">
        <v>13</v>
      </c>
      <c r="D122" s="130" t="s">
        <v>110</v>
      </c>
      <c r="E122" s="126" t="s">
        <v>147</v>
      </c>
      <c r="F122" s="196">
        <v>93500</v>
      </c>
    </row>
    <row r="123" spans="1:6" ht="45">
      <c r="A123" s="90" t="s">
        <v>687</v>
      </c>
      <c r="B123" s="126" t="s">
        <v>141</v>
      </c>
      <c r="C123" s="133">
        <v>13</v>
      </c>
      <c r="D123" s="130" t="s">
        <v>116</v>
      </c>
      <c r="E123" s="126"/>
      <c r="F123" s="196">
        <f>SUM(F124)</f>
        <v>5000</v>
      </c>
    </row>
    <row r="124" spans="1:6" ht="30">
      <c r="A124" s="27" t="s">
        <v>120</v>
      </c>
      <c r="B124" s="126" t="s">
        <v>141</v>
      </c>
      <c r="C124" s="133">
        <v>13</v>
      </c>
      <c r="D124" s="130" t="s">
        <v>117</v>
      </c>
      <c r="E124" s="126"/>
      <c r="F124" s="196">
        <f>SUM(F125)</f>
        <v>5000</v>
      </c>
    </row>
    <row r="125" spans="1:6" ht="15">
      <c r="A125" s="90" t="s">
        <v>119</v>
      </c>
      <c r="B125" s="126" t="s">
        <v>141</v>
      </c>
      <c r="C125" s="133">
        <v>13</v>
      </c>
      <c r="D125" s="130" t="s">
        <v>118</v>
      </c>
      <c r="E125" s="126"/>
      <c r="F125" s="196">
        <f>SUM(F126)</f>
        <v>5000</v>
      </c>
    </row>
    <row r="126" spans="1:6" ht="30">
      <c r="A126" s="88" t="s">
        <v>105</v>
      </c>
      <c r="B126" s="126" t="s">
        <v>141</v>
      </c>
      <c r="C126" s="133">
        <v>13</v>
      </c>
      <c r="D126" s="130" t="s">
        <v>118</v>
      </c>
      <c r="E126" s="126" t="s">
        <v>147</v>
      </c>
      <c r="F126" s="196">
        <v>5000</v>
      </c>
    </row>
    <row r="127" spans="1:6" ht="28.5">
      <c r="A127" s="87" t="s">
        <v>648</v>
      </c>
      <c r="B127" s="127" t="s">
        <v>141</v>
      </c>
      <c r="C127" s="132">
        <v>13</v>
      </c>
      <c r="D127" s="128" t="s">
        <v>316</v>
      </c>
      <c r="E127" s="127"/>
      <c r="F127" s="195">
        <f>SUM(F128)</f>
        <v>150000</v>
      </c>
    </row>
    <row r="128" spans="1:6" ht="45">
      <c r="A128" s="90" t="s">
        <v>647</v>
      </c>
      <c r="B128" s="126" t="s">
        <v>184</v>
      </c>
      <c r="C128" s="133">
        <v>13</v>
      </c>
      <c r="D128" s="130" t="s">
        <v>645</v>
      </c>
      <c r="E128" s="126"/>
      <c r="F128" s="196">
        <f>SUM(F130)</f>
        <v>150000</v>
      </c>
    </row>
    <row r="129" spans="1:6" ht="21.75" customHeight="1">
      <c r="A129" s="90" t="s">
        <v>279</v>
      </c>
      <c r="B129" s="126" t="s">
        <v>141</v>
      </c>
      <c r="C129" s="133">
        <v>13</v>
      </c>
      <c r="D129" s="130" t="s">
        <v>646</v>
      </c>
      <c r="E129" s="126"/>
      <c r="F129" s="196">
        <f>SUM(F130)</f>
        <v>150000</v>
      </c>
    </row>
    <row r="130" spans="1:6" ht="15">
      <c r="A130" s="27" t="s">
        <v>177</v>
      </c>
      <c r="B130" s="126" t="s">
        <v>141</v>
      </c>
      <c r="C130" s="133">
        <v>13</v>
      </c>
      <c r="D130" s="130" t="s">
        <v>723</v>
      </c>
      <c r="E130" s="126"/>
      <c r="F130" s="196">
        <f>SUM(F131)</f>
        <v>150000</v>
      </c>
    </row>
    <row r="131" spans="1:6" ht="45">
      <c r="A131" s="88" t="s">
        <v>212</v>
      </c>
      <c r="B131" s="126" t="s">
        <v>141</v>
      </c>
      <c r="C131" s="133">
        <v>13</v>
      </c>
      <c r="D131" s="130" t="s">
        <v>723</v>
      </c>
      <c r="E131" s="126" t="s">
        <v>144</v>
      </c>
      <c r="F131" s="196">
        <v>150000</v>
      </c>
    </row>
    <row r="132" spans="1:6" ht="28.5">
      <c r="A132" s="87" t="s">
        <v>751</v>
      </c>
      <c r="B132" s="127" t="s">
        <v>141</v>
      </c>
      <c r="C132" s="132">
        <v>13</v>
      </c>
      <c r="D132" s="128" t="s">
        <v>752</v>
      </c>
      <c r="E132" s="127"/>
      <c r="F132" s="195">
        <f>SUM(F133+F137)</f>
        <v>696840</v>
      </c>
    </row>
    <row r="133" spans="1:6" ht="36" customHeight="1">
      <c r="A133" s="88" t="s">
        <v>768</v>
      </c>
      <c r="B133" s="126" t="s">
        <v>141</v>
      </c>
      <c r="C133" s="133">
        <v>13</v>
      </c>
      <c r="D133" s="130" t="s">
        <v>754</v>
      </c>
      <c r="E133" s="126"/>
      <c r="F133" s="196">
        <f>SUM(F134)</f>
        <v>606700</v>
      </c>
    </row>
    <row r="134" spans="1:6" ht="30">
      <c r="A134" s="88" t="s">
        <v>780</v>
      </c>
      <c r="B134" s="126" t="s">
        <v>141</v>
      </c>
      <c r="C134" s="133">
        <v>13</v>
      </c>
      <c r="D134" s="130" t="s">
        <v>756</v>
      </c>
      <c r="E134" s="126"/>
      <c r="F134" s="196">
        <f>SUM(F135)</f>
        <v>606700</v>
      </c>
    </row>
    <row r="135" spans="1:6" ht="15">
      <c r="A135" s="88" t="s">
        <v>124</v>
      </c>
      <c r="B135" s="126" t="s">
        <v>141</v>
      </c>
      <c r="C135" s="133">
        <v>13</v>
      </c>
      <c r="D135" s="130" t="s">
        <v>757</v>
      </c>
      <c r="E135" s="126"/>
      <c r="F135" s="196">
        <f>SUM(F136)</f>
        <v>606700</v>
      </c>
    </row>
    <row r="136" spans="1:6" ht="30">
      <c r="A136" s="88" t="s">
        <v>105</v>
      </c>
      <c r="B136" s="126" t="s">
        <v>141</v>
      </c>
      <c r="C136" s="133">
        <v>13</v>
      </c>
      <c r="D136" s="130" t="s">
        <v>757</v>
      </c>
      <c r="E136" s="126" t="s">
        <v>147</v>
      </c>
      <c r="F136" s="196">
        <v>606700</v>
      </c>
    </row>
    <row r="137" spans="1:6" ht="45">
      <c r="A137" s="88" t="s">
        <v>758</v>
      </c>
      <c r="B137" s="126" t="s">
        <v>141</v>
      </c>
      <c r="C137" s="133">
        <v>13</v>
      </c>
      <c r="D137" s="130" t="s">
        <v>759</v>
      </c>
      <c r="E137" s="126"/>
      <c r="F137" s="196">
        <f>SUM(F138)</f>
        <v>90140</v>
      </c>
    </row>
    <row r="138" spans="1:6" ht="59.25" customHeight="1">
      <c r="A138" s="88" t="s">
        <v>760</v>
      </c>
      <c r="B138" s="126" t="s">
        <v>141</v>
      </c>
      <c r="C138" s="133">
        <v>13</v>
      </c>
      <c r="D138" s="130" t="s">
        <v>761</v>
      </c>
      <c r="E138" s="126"/>
      <c r="F138" s="196">
        <f>SUM(F139)</f>
        <v>90140</v>
      </c>
    </row>
    <row r="139" spans="1:6" ht="15">
      <c r="A139" s="88" t="s">
        <v>124</v>
      </c>
      <c r="B139" s="126" t="s">
        <v>141</v>
      </c>
      <c r="C139" s="133">
        <v>13</v>
      </c>
      <c r="D139" s="130" t="s">
        <v>762</v>
      </c>
      <c r="E139" s="126"/>
      <c r="F139" s="196">
        <f>SUM(F140)</f>
        <v>90140</v>
      </c>
    </row>
    <row r="140" spans="1:6" ht="30">
      <c r="A140" s="88" t="s">
        <v>105</v>
      </c>
      <c r="B140" s="126" t="s">
        <v>141</v>
      </c>
      <c r="C140" s="133">
        <v>13</v>
      </c>
      <c r="D140" s="130" t="s">
        <v>762</v>
      </c>
      <c r="E140" s="126" t="s">
        <v>147</v>
      </c>
      <c r="F140" s="196">
        <v>90140</v>
      </c>
    </row>
    <row r="141" spans="1:6" ht="28.5">
      <c r="A141" s="30" t="s">
        <v>154</v>
      </c>
      <c r="B141" s="127" t="s">
        <v>141</v>
      </c>
      <c r="C141" s="132">
        <v>13</v>
      </c>
      <c r="D141" s="128" t="s">
        <v>280</v>
      </c>
      <c r="E141" s="127"/>
      <c r="F141" s="195">
        <f>SUM(F142)</f>
        <v>27397783.95</v>
      </c>
    </row>
    <row r="142" spans="1:6" ht="15">
      <c r="A142" s="27" t="s">
        <v>223</v>
      </c>
      <c r="B142" s="126" t="s">
        <v>141</v>
      </c>
      <c r="C142" s="133">
        <v>13</v>
      </c>
      <c r="D142" s="130" t="s">
        <v>281</v>
      </c>
      <c r="E142" s="126"/>
      <c r="F142" s="196">
        <f>SUM(F143+F147)</f>
        <v>27397783.95</v>
      </c>
    </row>
    <row r="143" spans="1:6" ht="15">
      <c r="A143" s="88" t="s">
        <v>124</v>
      </c>
      <c r="B143" s="126" t="s">
        <v>184</v>
      </c>
      <c r="C143" s="133">
        <v>13</v>
      </c>
      <c r="D143" s="130" t="s">
        <v>282</v>
      </c>
      <c r="E143" s="126"/>
      <c r="F143" s="196">
        <f>SUM(F144:F146)</f>
        <v>27077783.95</v>
      </c>
    </row>
    <row r="144" spans="1:6" ht="30">
      <c r="A144" s="88" t="s">
        <v>105</v>
      </c>
      <c r="B144" s="126" t="s">
        <v>141</v>
      </c>
      <c r="C144" s="133">
        <v>13</v>
      </c>
      <c r="D144" s="130" t="s">
        <v>282</v>
      </c>
      <c r="E144" s="126" t="s">
        <v>147</v>
      </c>
      <c r="F144" s="196">
        <v>515700</v>
      </c>
    </row>
    <row r="145" spans="1:6" ht="15">
      <c r="A145" s="88" t="s">
        <v>170</v>
      </c>
      <c r="B145" s="126" t="s">
        <v>141</v>
      </c>
      <c r="C145" s="133">
        <v>13</v>
      </c>
      <c r="D145" s="130" t="s">
        <v>282</v>
      </c>
      <c r="E145" s="126" t="s">
        <v>169</v>
      </c>
      <c r="F145" s="196">
        <v>100000</v>
      </c>
    </row>
    <row r="146" spans="1:7" ht="15">
      <c r="A146" s="88" t="s">
        <v>149</v>
      </c>
      <c r="B146" s="126" t="s">
        <v>141</v>
      </c>
      <c r="C146" s="133">
        <v>13</v>
      </c>
      <c r="D146" s="130" t="s">
        <v>282</v>
      </c>
      <c r="E146" s="126" t="s">
        <v>148</v>
      </c>
      <c r="F146" s="196">
        <v>26462083.95</v>
      </c>
      <c r="G146" t="s">
        <v>813</v>
      </c>
    </row>
    <row r="147" spans="1:6" ht="15">
      <c r="A147" s="88" t="s">
        <v>88</v>
      </c>
      <c r="B147" s="126" t="s">
        <v>141</v>
      </c>
      <c r="C147" s="133">
        <v>13</v>
      </c>
      <c r="D147" s="130" t="s">
        <v>87</v>
      </c>
      <c r="E147" s="126"/>
      <c r="F147" s="196">
        <f>SUM(F148)</f>
        <v>320000</v>
      </c>
    </row>
    <row r="148" spans="1:6" ht="30">
      <c r="A148" s="88" t="s">
        <v>105</v>
      </c>
      <c r="B148" s="126" t="s">
        <v>141</v>
      </c>
      <c r="C148" s="133">
        <v>13</v>
      </c>
      <c r="D148" s="130" t="s">
        <v>87</v>
      </c>
      <c r="E148" s="126" t="s">
        <v>147</v>
      </c>
      <c r="F148" s="196">
        <v>320000</v>
      </c>
    </row>
    <row r="149" spans="1:6" ht="15">
      <c r="A149" s="91" t="s">
        <v>178</v>
      </c>
      <c r="B149" s="127" t="s">
        <v>141</v>
      </c>
      <c r="C149" s="132">
        <v>13</v>
      </c>
      <c r="D149" s="128" t="s">
        <v>259</v>
      </c>
      <c r="E149" s="127"/>
      <c r="F149" s="195">
        <f>SUM(F150)</f>
        <v>40000</v>
      </c>
    </row>
    <row r="150" spans="1:6" ht="15">
      <c r="A150" s="27" t="s">
        <v>179</v>
      </c>
      <c r="B150" s="126" t="s">
        <v>141</v>
      </c>
      <c r="C150" s="133">
        <v>13</v>
      </c>
      <c r="D150" s="130" t="s">
        <v>284</v>
      </c>
      <c r="E150" s="126"/>
      <c r="F150" s="196">
        <f>SUM(F151)</f>
        <v>40000</v>
      </c>
    </row>
    <row r="151" spans="1:6" ht="15">
      <c r="A151" s="88" t="s">
        <v>993</v>
      </c>
      <c r="B151" s="126" t="s">
        <v>141</v>
      </c>
      <c r="C151" s="133">
        <v>13</v>
      </c>
      <c r="D151" s="130" t="s">
        <v>995</v>
      </c>
      <c r="E151" s="126"/>
      <c r="F151" s="196">
        <f>SUM(F152)</f>
        <v>40000</v>
      </c>
    </row>
    <row r="152" spans="1:6" ht="15">
      <c r="A152" s="88" t="s">
        <v>994</v>
      </c>
      <c r="B152" s="126" t="s">
        <v>141</v>
      </c>
      <c r="C152" s="133">
        <v>13</v>
      </c>
      <c r="D152" s="130" t="s">
        <v>995</v>
      </c>
      <c r="E152" s="126" t="s">
        <v>169</v>
      </c>
      <c r="F152" s="196">
        <v>40000</v>
      </c>
    </row>
    <row r="153" spans="1:6" ht="28.5">
      <c r="A153" s="30" t="s">
        <v>186</v>
      </c>
      <c r="B153" s="127" t="s">
        <v>141</v>
      </c>
      <c r="C153" s="132">
        <v>13</v>
      </c>
      <c r="D153" s="128" t="s">
        <v>287</v>
      </c>
      <c r="E153" s="127"/>
      <c r="F153" s="195">
        <f>SUM(F154)</f>
        <v>14595827</v>
      </c>
    </row>
    <row r="154" spans="1:6" ht="30">
      <c r="A154" s="90" t="s">
        <v>187</v>
      </c>
      <c r="B154" s="126" t="s">
        <v>141</v>
      </c>
      <c r="C154" s="133">
        <v>13</v>
      </c>
      <c r="D154" s="130" t="s">
        <v>288</v>
      </c>
      <c r="E154" s="126"/>
      <c r="F154" s="196">
        <f>SUM(F155)</f>
        <v>14595827</v>
      </c>
    </row>
    <row r="155" spans="1:6" ht="30">
      <c r="A155" s="27" t="s">
        <v>217</v>
      </c>
      <c r="B155" s="126" t="s">
        <v>141</v>
      </c>
      <c r="C155" s="133">
        <v>13</v>
      </c>
      <c r="D155" s="130" t="s">
        <v>289</v>
      </c>
      <c r="E155" s="126"/>
      <c r="F155" s="196">
        <f>SUM(F156:F158)</f>
        <v>14595827</v>
      </c>
    </row>
    <row r="156" spans="1:6" ht="45">
      <c r="A156" s="88" t="s">
        <v>212</v>
      </c>
      <c r="B156" s="126" t="s">
        <v>141</v>
      </c>
      <c r="C156" s="133">
        <v>13</v>
      </c>
      <c r="D156" s="130" t="s">
        <v>289</v>
      </c>
      <c r="E156" s="126" t="s">
        <v>144</v>
      </c>
      <c r="F156" s="196">
        <v>8831424</v>
      </c>
    </row>
    <row r="157" spans="1:6" ht="30">
      <c r="A157" s="88" t="s">
        <v>105</v>
      </c>
      <c r="B157" s="126" t="s">
        <v>141</v>
      </c>
      <c r="C157" s="133">
        <v>13</v>
      </c>
      <c r="D157" s="130" t="s">
        <v>289</v>
      </c>
      <c r="E157" s="126" t="s">
        <v>147</v>
      </c>
      <c r="F157" s="196">
        <v>5451438</v>
      </c>
    </row>
    <row r="158" spans="1:6" ht="15">
      <c r="A158" s="88" t="s">
        <v>149</v>
      </c>
      <c r="B158" s="126" t="s">
        <v>141</v>
      </c>
      <c r="C158" s="133">
        <v>13</v>
      </c>
      <c r="D158" s="130" t="s">
        <v>289</v>
      </c>
      <c r="E158" s="126" t="s">
        <v>148</v>
      </c>
      <c r="F158" s="196">
        <v>312965</v>
      </c>
    </row>
    <row r="159" spans="1:6" ht="28.5">
      <c r="A159" s="87" t="s">
        <v>209</v>
      </c>
      <c r="B159" s="127" t="s">
        <v>146</v>
      </c>
      <c r="C159" s="132"/>
      <c r="D159" s="128"/>
      <c r="E159" s="126"/>
      <c r="F159" s="195">
        <f>SUM(F160)</f>
        <v>1233045</v>
      </c>
    </row>
    <row r="160" spans="1:6" ht="35.25" customHeight="1">
      <c r="A160" s="87" t="s">
        <v>210</v>
      </c>
      <c r="B160" s="127" t="s">
        <v>146</v>
      </c>
      <c r="C160" s="134" t="s">
        <v>162</v>
      </c>
      <c r="D160" s="128"/>
      <c r="E160" s="126"/>
      <c r="F160" s="195">
        <f>SUM(F161+F169)</f>
        <v>1233045</v>
      </c>
    </row>
    <row r="161" spans="1:6" ht="28.5">
      <c r="A161" s="30" t="s">
        <v>649</v>
      </c>
      <c r="B161" s="127" t="s">
        <v>146</v>
      </c>
      <c r="C161" s="134" t="s">
        <v>162</v>
      </c>
      <c r="D161" s="128" t="s">
        <v>290</v>
      </c>
      <c r="E161" s="127"/>
      <c r="F161" s="195">
        <f>SUM(F162)</f>
        <v>1182165</v>
      </c>
    </row>
    <row r="162" spans="1:6" ht="45">
      <c r="A162" s="90" t="s">
        <v>781</v>
      </c>
      <c r="B162" s="126" t="s">
        <v>146</v>
      </c>
      <c r="C162" s="129" t="s">
        <v>162</v>
      </c>
      <c r="D162" s="130" t="s">
        <v>291</v>
      </c>
      <c r="E162" s="126"/>
      <c r="F162" s="196">
        <f>SUM(F163+F166)</f>
        <v>1182165</v>
      </c>
    </row>
    <row r="163" spans="1:6" ht="30">
      <c r="A163" s="90" t="s">
        <v>651</v>
      </c>
      <c r="B163" s="126" t="s">
        <v>146</v>
      </c>
      <c r="C163" s="129" t="s">
        <v>162</v>
      </c>
      <c r="D163" s="130" t="s">
        <v>292</v>
      </c>
      <c r="E163" s="126"/>
      <c r="F163" s="196">
        <f>SUM(F164)</f>
        <v>1082165</v>
      </c>
    </row>
    <row r="164" spans="1:6" ht="30">
      <c r="A164" s="27" t="s">
        <v>217</v>
      </c>
      <c r="B164" s="126" t="s">
        <v>146</v>
      </c>
      <c r="C164" s="129" t="s">
        <v>162</v>
      </c>
      <c r="D164" s="130" t="s">
        <v>293</v>
      </c>
      <c r="E164" s="126"/>
      <c r="F164" s="196">
        <f>SUM(F165)</f>
        <v>1082165</v>
      </c>
    </row>
    <row r="165" spans="1:6" ht="45">
      <c r="A165" s="88" t="s">
        <v>212</v>
      </c>
      <c r="B165" s="126" t="s">
        <v>146</v>
      </c>
      <c r="C165" s="129" t="s">
        <v>162</v>
      </c>
      <c r="D165" s="130" t="s">
        <v>293</v>
      </c>
      <c r="E165" s="126" t="s">
        <v>144</v>
      </c>
      <c r="F165" s="196">
        <v>1082165</v>
      </c>
    </row>
    <row r="166" spans="1:6" ht="45">
      <c r="A166" s="90" t="s">
        <v>82</v>
      </c>
      <c r="B166" s="126" t="s">
        <v>146</v>
      </c>
      <c r="C166" s="129" t="s">
        <v>162</v>
      </c>
      <c r="D166" s="130" t="s">
        <v>294</v>
      </c>
      <c r="E166" s="126"/>
      <c r="F166" s="196">
        <f>SUM(F167)</f>
        <v>100000</v>
      </c>
    </row>
    <row r="167" spans="1:6" ht="35.25" customHeight="1">
      <c r="A167" s="88" t="s">
        <v>21</v>
      </c>
      <c r="B167" s="126" t="s">
        <v>146</v>
      </c>
      <c r="C167" s="129" t="s">
        <v>162</v>
      </c>
      <c r="D167" s="130" t="s">
        <v>20</v>
      </c>
      <c r="E167" s="126"/>
      <c r="F167" s="196">
        <f>SUM(F168)</f>
        <v>100000</v>
      </c>
    </row>
    <row r="168" spans="1:6" ht="30">
      <c r="A168" s="88" t="s">
        <v>105</v>
      </c>
      <c r="B168" s="126" t="s">
        <v>146</v>
      </c>
      <c r="C168" s="129" t="s">
        <v>162</v>
      </c>
      <c r="D168" s="130" t="s">
        <v>20</v>
      </c>
      <c r="E168" s="126" t="s">
        <v>147</v>
      </c>
      <c r="F168" s="196">
        <v>100000</v>
      </c>
    </row>
    <row r="169" spans="1:6" ht="28.5">
      <c r="A169" s="87" t="s">
        <v>751</v>
      </c>
      <c r="B169" s="127" t="s">
        <v>146</v>
      </c>
      <c r="C169" s="134" t="s">
        <v>162</v>
      </c>
      <c r="D169" s="128" t="s">
        <v>752</v>
      </c>
      <c r="E169" s="126"/>
      <c r="F169" s="195">
        <f>SUM(F170)</f>
        <v>50880</v>
      </c>
    </row>
    <row r="170" spans="1:6" ht="35.25" customHeight="1">
      <c r="A170" s="88" t="s">
        <v>768</v>
      </c>
      <c r="B170" s="126" t="s">
        <v>146</v>
      </c>
      <c r="C170" s="129" t="s">
        <v>162</v>
      </c>
      <c r="D170" s="130" t="s">
        <v>754</v>
      </c>
      <c r="E170" s="126"/>
      <c r="F170" s="196">
        <f>SUM(F171)</f>
        <v>50880</v>
      </c>
    </row>
    <row r="171" spans="1:6" ht="30">
      <c r="A171" s="88" t="s">
        <v>780</v>
      </c>
      <c r="B171" s="126" t="s">
        <v>146</v>
      </c>
      <c r="C171" s="129" t="s">
        <v>162</v>
      </c>
      <c r="D171" s="130" t="s">
        <v>756</v>
      </c>
      <c r="E171" s="126"/>
      <c r="F171" s="196">
        <f>SUM(F172)</f>
        <v>50880</v>
      </c>
    </row>
    <row r="172" spans="1:6" ht="36.75" customHeight="1">
      <c r="A172" s="88" t="s">
        <v>21</v>
      </c>
      <c r="B172" s="126" t="s">
        <v>146</v>
      </c>
      <c r="C172" s="129" t="s">
        <v>162</v>
      </c>
      <c r="D172" s="130" t="s">
        <v>763</v>
      </c>
      <c r="E172" s="126"/>
      <c r="F172" s="196">
        <f>SUM(F173)</f>
        <v>50880</v>
      </c>
    </row>
    <row r="173" spans="1:6" ht="30">
      <c r="A173" s="88" t="s">
        <v>105</v>
      </c>
      <c r="B173" s="126" t="s">
        <v>146</v>
      </c>
      <c r="C173" s="129" t="s">
        <v>162</v>
      </c>
      <c r="D173" s="130" t="s">
        <v>763</v>
      </c>
      <c r="E173" s="126" t="s">
        <v>147</v>
      </c>
      <c r="F173" s="196">
        <v>50880</v>
      </c>
    </row>
    <row r="174" spans="1:6" ht="15">
      <c r="A174" s="87" t="s">
        <v>155</v>
      </c>
      <c r="B174" s="127" t="s">
        <v>151</v>
      </c>
      <c r="C174" s="129"/>
      <c r="D174" s="128"/>
      <c r="E174" s="126"/>
      <c r="F174" s="195">
        <f>SUM(F175+F198)</f>
        <v>84994999.41</v>
      </c>
    </row>
    <row r="175" spans="1:6" ht="15">
      <c r="A175" s="87" t="s">
        <v>122</v>
      </c>
      <c r="B175" s="127" t="s">
        <v>151</v>
      </c>
      <c r="C175" s="134" t="s">
        <v>162</v>
      </c>
      <c r="D175" s="128"/>
      <c r="E175" s="126"/>
      <c r="F175" s="195">
        <f>SUM(F176+F193)</f>
        <v>81905970.41</v>
      </c>
    </row>
    <row r="176" spans="1:6" ht="45.75" customHeight="1">
      <c r="A176" s="30" t="s">
        <v>295</v>
      </c>
      <c r="B176" s="127" t="s">
        <v>151</v>
      </c>
      <c r="C176" s="134" t="s">
        <v>162</v>
      </c>
      <c r="D176" s="128" t="s">
        <v>296</v>
      </c>
      <c r="E176" s="127"/>
      <c r="F176" s="195">
        <f>SUM(F177+F190)</f>
        <v>45919152.41</v>
      </c>
    </row>
    <row r="177" spans="1:6" ht="50.25" customHeight="1">
      <c r="A177" s="90" t="s">
        <v>297</v>
      </c>
      <c r="B177" s="126" t="s">
        <v>151</v>
      </c>
      <c r="C177" s="129" t="s">
        <v>162</v>
      </c>
      <c r="D177" s="130" t="s">
        <v>298</v>
      </c>
      <c r="E177" s="126"/>
      <c r="F177" s="196">
        <f>SUM(F185+F178)</f>
        <v>45469152.41</v>
      </c>
    </row>
    <row r="178" spans="1:6" ht="33.75" customHeight="1">
      <c r="A178" s="90" t="s">
        <v>908</v>
      </c>
      <c r="B178" s="126" t="s">
        <v>151</v>
      </c>
      <c r="C178" s="129" t="s">
        <v>162</v>
      </c>
      <c r="D178" s="130" t="s">
        <v>909</v>
      </c>
      <c r="E178" s="126"/>
      <c r="F178" s="196">
        <f>SUM(F183+F181+F179)</f>
        <v>38982350.75</v>
      </c>
    </row>
    <row r="179" spans="1:6" ht="78" customHeight="1">
      <c r="A179" s="90" t="s">
        <v>1031</v>
      </c>
      <c r="B179" s="126" t="s">
        <v>151</v>
      </c>
      <c r="C179" s="129" t="s">
        <v>162</v>
      </c>
      <c r="D179" s="130" t="s">
        <v>996</v>
      </c>
      <c r="E179" s="126"/>
      <c r="F179" s="196">
        <f>SUM(F180)</f>
        <v>968555</v>
      </c>
    </row>
    <row r="180" spans="1:6" ht="29.25" customHeight="1">
      <c r="A180" s="88" t="s">
        <v>229</v>
      </c>
      <c r="B180" s="126" t="s">
        <v>151</v>
      </c>
      <c r="C180" s="129" t="s">
        <v>162</v>
      </c>
      <c r="D180" s="130" t="s">
        <v>996</v>
      </c>
      <c r="E180" s="126" t="s">
        <v>128</v>
      </c>
      <c r="F180" s="196">
        <v>968555</v>
      </c>
    </row>
    <row r="181" spans="1:6" ht="48" customHeight="1">
      <c r="A181" s="267" t="s">
        <v>951</v>
      </c>
      <c r="B181" s="126" t="s">
        <v>151</v>
      </c>
      <c r="C181" s="129" t="s">
        <v>162</v>
      </c>
      <c r="D181" s="130" t="s">
        <v>950</v>
      </c>
      <c r="E181" s="126"/>
      <c r="F181" s="196">
        <f>SUM(F182)</f>
        <v>36013795.75</v>
      </c>
    </row>
    <row r="182" spans="1:6" ht="33.75" customHeight="1">
      <c r="A182" s="88" t="s">
        <v>229</v>
      </c>
      <c r="B182" s="126" t="s">
        <v>151</v>
      </c>
      <c r="C182" s="129" t="s">
        <v>162</v>
      </c>
      <c r="D182" s="130" t="s">
        <v>950</v>
      </c>
      <c r="E182" s="126" t="s">
        <v>128</v>
      </c>
      <c r="F182" s="196">
        <v>36013795.75</v>
      </c>
    </row>
    <row r="183" spans="1:6" ht="30.75" customHeight="1">
      <c r="A183" s="90" t="s">
        <v>932</v>
      </c>
      <c r="B183" s="126" t="s">
        <v>151</v>
      </c>
      <c r="C183" s="129" t="s">
        <v>162</v>
      </c>
      <c r="D183" s="130" t="s">
        <v>910</v>
      </c>
      <c r="E183" s="126"/>
      <c r="F183" s="196">
        <f>SUM(F184)</f>
        <v>2000000</v>
      </c>
    </row>
    <row r="184" spans="1:6" ht="30.75" customHeight="1">
      <c r="A184" s="88" t="s">
        <v>229</v>
      </c>
      <c r="B184" s="126" t="s">
        <v>151</v>
      </c>
      <c r="C184" s="129" t="s">
        <v>162</v>
      </c>
      <c r="D184" s="130" t="s">
        <v>910</v>
      </c>
      <c r="E184" s="126" t="s">
        <v>128</v>
      </c>
      <c r="F184" s="196">
        <v>2000000</v>
      </c>
    </row>
    <row r="185" spans="1:6" ht="30">
      <c r="A185" s="111" t="s">
        <v>782</v>
      </c>
      <c r="B185" s="126" t="s">
        <v>151</v>
      </c>
      <c r="C185" s="129" t="s">
        <v>162</v>
      </c>
      <c r="D185" s="130" t="s">
        <v>299</v>
      </c>
      <c r="E185" s="126"/>
      <c r="F185" s="196">
        <f>SUM(F188+F186)</f>
        <v>6486801.66</v>
      </c>
    </row>
    <row r="186" spans="1:6" ht="45">
      <c r="A186" s="88" t="s">
        <v>907</v>
      </c>
      <c r="B186" s="126" t="s">
        <v>151</v>
      </c>
      <c r="C186" s="129" t="s">
        <v>162</v>
      </c>
      <c r="D186" s="130" t="s">
        <v>906</v>
      </c>
      <c r="E186" s="126"/>
      <c r="F186" s="196">
        <f>SUM(F187)</f>
        <v>1848650</v>
      </c>
    </row>
    <row r="187" spans="1:6" ht="15">
      <c r="A187" s="88" t="s">
        <v>152</v>
      </c>
      <c r="B187" s="126" t="s">
        <v>151</v>
      </c>
      <c r="C187" s="129" t="s">
        <v>162</v>
      </c>
      <c r="D187" s="130" t="s">
        <v>906</v>
      </c>
      <c r="E187" s="126" t="s">
        <v>206</v>
      </c>
      <c r="F187" s="196">
        <v>1848650</v>
      </c>
    </row>
    <row r="188" spans="1:6" ht="45">
      <c r="A188" s="135" t="s">
        <v>624</v>
      </c>
      <c r="B188" s="126" t="s">
        <v>151</v>
      </c>
      <c r="C188" s="129" t="s">
        <v>162</v>
      </c>
      <c r="D188" s="130" t="s">
        <v>623</v>
      </c>
      <c r="E188" s="126"/>
      <c r="F188" s="196">
        <f>SUM(F189)</f>
        <v>4638151.66</v>
      </c>
    </row>
    <row r="189" spans="1:6" ht="15">
      <c r="A189" s="88" t="s">
        <v>152</v>
      </c>
      <c r="B189" s="126" t="s">
        <v>151</v>
      </c>
      <c r="C189" s="129" t="s">
        <v>162</v>
      </c>
      <c r="D189" s="130" t="s">
        <v>623</v>
      </c>
      <c r="E189" s="126" t="s">
        <v>206</v>
      </c>
      <c r="F189" s="196">
        <v>4638151.66</v>
      </c>
    </row>
    <row r="190" spans="1:6" ht="30">
      <c r="A190" s="88" t="s">
        <v>890</v>
      </c>
      <c r="B190" s="126" t="s">
        <v>151</v>
      </c>
      <c r="C190" s="129" t="s">
        <v>162</v>
      </c>
      <c r="D190" s="130" t="s">
        <v>732</v>
      </c>
      <c r="E190" s="126"/>
      <c r="F190" s="196">
        <f>SUM(F191)</f>
        <v>450000</v>
      </c>
    </row>
    <row r="191" spans="1:6" ht="15">
      <c r="A191" s="88" t="s">
        <v>891</v>
      </c>
      <c r="B191" s="126" t="s">
        <v>151</v>
      </c>
      <c r="C191" s="129" t="s">
        <v>162</v>
      </c>
      <c r="D191" s="130" t="s">
        <v>892</v>
      </c>
      <c r="E191" s="126"/>
      <c r="F191" s="196">
        <f>SUM(F192)</f>
        <v>450000</v>
      </c>
    </row>
    <row r="192" spans="1:6" ht="30">
      <c r="A192" s="88" t="s">
        <v>105</v>
      </c>
      <c r="B192" s="126" t="s">
        <v>151</v>
      </c>
      <c r="C192" s="129" t="s">
        <v>162</v>
      </c>
      <c r="D192" s="130" t="s">
        <v>892</v>
      </c>
      <c r="E192" s="126" t="s">
        <v>147</v>
      </c>
      <c r="F192" s="196">
        <v>450000</v>
      </c>
    </row>
    <row r="193" spans="1:6" ht="28.5">
      <c r="A193" s="87" t="s">
        <v>640</v>
      </c>
      <c r="B193" s="127" t="s">
        <v>151</v>
      </c>
      <c r="C193" s="134" t="s">
        <v>162</v>
      </c>
      <c r="D193" s="128" t="s">
        <v>637</v>
      </c>
      <c r="E193" s="127"/>
      <c r="F193" s="195">
        <f>SUM(F194)</f>
        <v>35986818</v>
      </c>
    </row>
    <row r="194" spans="1:6" ht="45">
      <c r="A194" s="88" t="s">
        <v>641</v>
      </c>
      <c r="B194" s="126" t="s">
        <v>151</v>
      </c>
      <c r="C194" s="129" t="s">
        <v>162</v>
      </c>
      <c r="D194" s="130" t="s">
        <v>638</v>
      </c>
      <c r="E194" s="126"/>
      <c r="F194" s="196">
        <f>SUM(F195)</f>
        <v>35986818</v>
      </c>
    </row>
    <row r="195" spans="1:6" ht="30">
      <c r="A195" s="88" t="s">
        <v>642</v>
      </c>
      <c r="B195" s="126" t="s">
        <v>151</v>
      </c>
      <c r="C195" s="129" t="s">
        <v>162</v>
      </c>
      <c r="D195" s="130" t="s">
        <v>639</v>
      </c>
      <c r="E195" s="126"/>
      <c r="F195" s="196">
        <f>SUM(F196)</f>
        <v>35986818</v>
      </c>
    </row>
    <row r="196" spans="1:6" ht="15">
      <c r="A196" s="88" t="s">
        <v>899</v>
      </c>
      <c r="B196" s="126" t="s">
        <v>151</v>
      </c>
      <c r="C196" s="129" t="s">
        <v>162</v>
      </c>
      <c r="D196" s="130" t="s">
        <v>738</v>
      </c>
      <c r="E196" s="126"/>
      <c r="F196" s="196">
        <f>SUM(F197)</f>
        <v>35986818</v>
      </c>
    </row>
    <row r="197" spans="1:6" ht="30.75" customHeight="1">
      <c r="A197" s="88" t="s">
        <v>229</v>
      </c>
      <c r="B197" s="126" t="s">
        <v>151</v>
      </c>
      <c r="C197" s="129" t="s">
        <v>162</v>
      </c>
      <c r="D197" s="130" t="s">
        <v>738</v>
      </c>
      <c r="E197" s="126" t="s">
        <v>128</v>
      </c>
      <c r="F197" s="196">
        <v>35986818</v>
      </c>
    </row>
    <row r="198" spans="1:6" ht="15">
      <c r="A198" s="91" t="s">
        <v>192</v>
      </c>
      <c r="B198" s="127" t="s">
        <v>151</v>
      </c>
      <c r="C198" s="134" t="s">
        <v>190</v>
      </c>
      <c r="D198" s="128"/>
      <c r="E198" s="127"/>
      <c r="F198" s="195">
        <f>SUM(F199+F206+F218+F223+F232)</f>
        <v>3089029</v>
      </c>
    </row>
    <row r="199" spans="1:6" ht="28.5">
      <c r="A199" s="30" t="s">
        <v>300</v>
      </c>
      <c r="B199" s="127" t="s">
        <v>151</v>
      </c>
      <c r="C199" s="134" t="s">
        <v>190</v>
      </c>
      <c r="D199" s="128" t="s">
        <v>691</v>
      </c>
      <c r="E199" s="127"/>
      <c r="F199" s="195">
        <f>SUM(F200)</f>
        <v>514000</v>
      </c>
    </row>
    <row r="200" spans="1:6" ht="45.75" customHeight="1">
      <c r="A200" s="88" t="s">
        <v>302</v>
      </c>
      <c r="B200" s="126" t="s">
        <v>151</v>
      </c>
      <c r="C200" s="129" t="s">
        <v>190</v>
      </c>
      <c r="D200" s="130" t="s">
        <v>303</v>
      </c>
      <c r="E200" s="126"/>
      <c r="F200" s="196">
        <f>SUM(F201)</f>
        <v>514000</v>
      </c>
    </row>
    <row r="201" spans="1:6" ht="30">
      <c r="A201" s="88" t="s">
        <v>304</v>
      </c>
      <c r="B201" s="126" t="s">
        <v>151</v>
      </c>
      <c r="C201" s="129" t="s">
        <v>190</v>
      </c>
      <c r="D201" s="130" t="s">
        <v>305</v>
      </c>
      <c r="E201" s="126"/>
      <c r="F201" s="196">
        <f>SUM(F202+F204)</f>
        <v>514000</v>
      </c>
    </row>
    <row r="202" spans="1:6" ht="15">
      <c r="A202" s="90" t="s">
        <v>306</v>
      </c>
      <c r="B202" s="126" t="s">
        <v>151</v>
      </c>
      <c r="C202" s="129" t="s">
        <v>190</v>
      </c>
      <c r="D202" s="130" t="s">
        <v>307</v>
      </c>
      <c r="E202" s="126"/>
      <c r="F202" s="196">
        <f>SUM(F203)</f>
        <v>206000</v>
      </c>
    </row>
    <row r="203" spans="1:6" ht="30">
      <c r="A203" s="88" t="s">
        <v>105</v>
      </c>
      <c r="B203" s="126" t="s">
        <v>151</v>
      </c>
      <c r="C203" s="129" t="s">
        <v>190</v>
      </c>
      <c r="D203" s="130" t="s">
        <v>308</v>
      </c>
      <c r="E203" s="126" t="s">
        <v>147</v>
      </c>
      <c r="F203" s="196">
        <v>206000</v>
      </c>
    </row>
    <row r="204" spans="1:6" ht="15">
      <c r="A204" s="88" t="s">
        <v>309</v>
      </c>
      <c r="B204" s="126" t="s">
        <v>151</v>
      </c>
      <c r="C204" s="129" t="s">
        <v>190</v>
      </c>
      <c r="D204" s="130" t="s">
        <v>310</v>
      </c>
      <c r="E204" s="126"/>
      <c r="F204" s="196">
        <f>SUM(F205)</f>
        <v>308000</v>
      </c>
    </row>
    <row r="205" spans="1:6" ht="30">
      <c r="A205" s="88" t="s">
        <v>105</v>
      </c>
      <c r="B205" s="126" t="s">
        <v>151</v>
      </c>
      <c r="C205" s="129" t="s">
        <v>190</v>
      </c>
      <c r="D205" s="130" t="s">
        <v>310</v>
      </c>
      <c r="E205" s="126" t="s">
        <v>147</v>
      </c>
      <c r="F205" s="196">
        <v>308000</v>
      </c>
    </row>
    <row r="206" spans="1:6" ht="42.75">
      <c r="A206" s="87" t="s">
        <v>28</v>
      </c>
      <c r="B206" s="127" t="s">
        <v>151</v>
      </c>
      <c r="C206" s="134" t="s">
        <v>190</v>
      </c>
      <c r="D206" s="128" t="s">
        <v>23</v>
      </c>
      <c r="E206" s="127"/>
      <c r="F206" s="195">
        <f>SUM(F207)</f>
        <v>2306429</v>
      </c>
    </row>
    <row r="207" spans="1:6" ht="60">
      <c r="A207" s="88" t="s">
        <v>57</v>
      </c>
      <c r="B207" s="126" t="s">
        <v>151</v>
      </c>
      <c r="C207" s="129" t="s">
        <v>190</v>
      </c>
      <c r="D207" s="130" t="s">
        <v>58</v>
      </c>
      <c r="E207" s="126"/>
      <c r="F207" s="196">
        <f>SUM(F208)</f>
        <v>2306429</v>
      </c>
    </row>
    <row r="208" spans="1:6" ht="30">
      <c r="A208" s="88" t="s">
        <v>719</v>
      </c>
      <c r="B208" s="126" t="s">
        <v>151</v>
      </c>
      <c r="C208" s="129" t="s">
        <v>190</v>
      </c>
      <c r="D208" s="130" t="s">
        <v>692</v>
      </c>
      <c r="E208" s="126"/>
      <c r="F208" s="196">
        <f>SUM(F211+F215+F213+F209)</f>
        <v>2306429</v>
      </c>
    </row>
    <row r="209" spans="1:6" ht="45">
      <c r="A209" s="88" t="s">
        <v>941</v>
      </c>
      <c r="B209" s="126" t="s">
        <v>151</v>
      </c>
      <c r="C209" s="129" t="s">
        <v>190</v>
      </c>
      <c r="D209" s="130" t="s">
        <v>938</v>
      </c>
      <c r="E209" s="126"/>
      <c r="F209" s="196">
        <f>SUM(F210)</f>
        <v>1494948</v>
      </c>
    </row>
    <row r="210" spans="1:6" ht="15">
      <c r="A210" s="88" t="s">
        <v>152</v>
      </c>
      <c r="B210" s="126" t="s">
        <v>151</v>
      </c>
      <c r="C210" s="129" t="s">
        <v>190</v>
      </c>
      <c r="D210" s="130" t="s">
        <v>938</v>
      </c>
      <c r="E210" s="126" t="s">
        <v>206</v>
      </c>
      <c r="F210" s="196">
        <v>1494948</v>
      </c>
    </row>
    <row r="211" spans="1:6" ht="75">
      <c r="A211" s="88" t="s">
        <v>934</v>
      </c>
      <c r="B211" s="126" t="s">
        <v>151</v>
      </c>
      <c r="C211" s="129" t="s">
        <v>190</v>
      </c>
      <c r="D211" s="130" t="s">
        <v>693</v>
      </c>
      <c r="E211" s="126"/>
      <c r="F211" s="196">
        <f>SUM(F212)</f>
        <v>641481</v>
      </c>
    </row>
    <row r="212" spans="1:6" ht="15">
      <c r="A212" s="88" t="s">
        <v>152</v>
      </c>
      <c r="B212" s="126" t="s">
        <v>151</v>
      </c>
      <c r="C212" s="129" t="s">
        <v>190</v>
      </c>
      <c r="D212" s="130" t="s">
        <v>693</v>
      </c>
      <c r="E212" s="126" t="s">
        <v>206</v>
      </c>
      <c r="F212" s="196">
        <v>641481</v>
      </c>
    </row>
    <row r="213" spans="1:6" ht="34.5" customHeight="1">
      <c r="A213" s="88" t="s">
        <v>904</v>
      </c>
      <c r="B213" s="126" t="s">
        <v>151</v>
      </c>
      <c r="C213" s="129" t="s">
        <v>190</v>
      </c>
      <c r="D213" s="130" t="s">
        <v>903</v>
      </c>
      <c r="E213" s="126"/>
      <c r="F213" s="196">
        <f>SUM(F214)</f>
        <v>70000</v>
      </c>
    </row>
    <row r="214" spans="1:6" ht="15">
      <c r="A214" s="88" t="s">
        <v>152</v>
      </c>
      <c r="B214" s="126" t="s">
        <v>151</v>
      </c>
      <c r="C214" s="129" t="s">
        <v>190</v>
      </c>
      <c r="D214" s="130" t="s">
        <v>903</v>
      </c>
      <c r="E214" s="126" t="s">
        <v>206</v>
      </c>
      <c r="F214" s="196">
        <v>70000</v>
      </c>
    </row>
    <row r="215" spans="1:6" ht="30">
      <c r="A215" s="88" t="s">
        <v>900</v>
      </c>
      <c r="B215" s="126" t="s">
        <v>151</v>
      </c>
      <c r="C215" s="129" t="s">
        <v>190</v>
      </c>
      <c r="D215" s="130" t="s">
        <v>901</v>
      </c>
      <c r="E215" s="126"/>
      <c r="F215" s="196">
        <f>SUM(F216)</f>
        <v>100000</v>
      </c>
    </row>
    <row r="216" spans="1:6" ht="30">
      <c r="A216" s="88" t="s">
        <v>933</v>
      </c>
      <c r="B216" s="126" t="s">
        <v>151</v>
      </c>
      <c r="C216" s="129" t="s">
        <v>190</v>
      </c>
      <c r="D216" s="130" t="s">
        <v>902</v>
      </c>
      <c r="E216" s="126"/>
      <c r="F216" s="196">
        <f>SUM(F217)</f>
        <v>100000</v>
      </c>
    </row>
    <row r="217" spans="1:6" ht="30">
      <c r="A217" s="88" t="s">
        <v>105</v>
      </c>
      <c r="B217" s="126" t="s">
        <v>151</v>
      </c>
      <c r="C217" s="129" t="s">
        <v>190</v>
      </c>
      <c r="D217" s="130" t="s">
        <v>902</v>
      </c>
      <c r="E217" s="126" t="s">
        <v>147</v>
      </c>
      <c r="F217" s="196">
        <v>100000</v>
      </c>
    </row>
    <row r="218" spans="1:6" ht="42.75">
      <c r="A218" s="30" t="s">
        <v>295</v>
      </c>
      <c r="B218" s="127" t="s">
        <v>151</v>
      </c>
      <c r="C218" s="134" t="s">
        <v>190</v>
      </c>
      <c r="D218" s="128" t="s">
        <v>296</v>
      </c>
      <c r="E218" s="127"/>
      <c r="F218" s="195">
        <f>SUM(F219)</f>
        <v>100000</v>
      </c>
    </row>
    <row r="219" spans="1:6" ht="60">
      <c r="A219" s="90" t="s">
        <v>311</v>
      </c>
      <c r="B219" s="126" t="s">
        <v>151</v>
      </c>
      <c r="C219" s="129" t="s">
        <v>190</v>
      </c>
      <c r="D219" s="130" t="s">
        <v>312</v>
      </c>
      <c r="E219" s="126"/>
      <c r="F219" s="196">
        <f>SUM(F221)</f>
        <v>100000</v>
      </c>
    </row>
    <row r="220" spans="1:6" ht="30">
      <c r="A220" s="90" t="s">
        <v>313</v>
      </c>
      <c r="B220" s="126" t="s">
        <v>151</v>
      </c>
      <c r="C220" s="129" t="s">
        <v>190</v>
      </c>
      <c r="D220" s="130" t="s">
        <v>314</v>
      </c>
      <c r="E220" s="126"/>
      <c r="F220" s="196">
        <f>SUM(F221)</f>
        <v>100000</v>
      </c>
    </row>
    <row r="221" spans="1:6" ht="30">
      <c r="A221" s="27" t="s">
        <v>191</v>
      </c>
      <c r="B221" s="126" t="s">
        <v>151</v>
      </c>
      <c r="C221" s="129" t="s">
        <v>190</v>
      </c>
      <c r="D221" s="130" t="s">
        <v>315</v>
      </c>
      <c r="E221" s="126"/>
      <c r="F221" s="196">
        <f>SUM(F222)</f>
        <v>100000</v>
      </c>
    </row>
    <row r="222" spans="1:6" ht="30">
      <c r="A222" s="88" t="s">
        <v>105</v>
      </c>
      <c r="B222" s="126" t="s">
        <v>151</v>
      </c>
      <c r="C222" s="129" t="s">
        <v>190</v>
      </c>
      <c r="D222" s="130" t="s">
        <v>315</v>
      </c>
      <c r="E222" s="126" t="s">
        <v>147</v>
      </c>
      <c r="F222" s="196">
        <v>100000</v>
      </c>
    </row>
    <row r="223" spans="1:6" ht="28.5">
      <c r="A223" s="87" t="s">
        <v>332</v>
      </c>
      <c r="B223" s="127" t="s">
        <v>151</v>
      </c>
      <c r="C223" s="134" t="s">
        <v>190</v>
      </c>
      <c r="D223" s="128" t="s">
        <v>316</v>
      </c>
      <c r="E223" s="127"/>
      <c r="F223" s="195">
        <f>SUM(F224+F228)</f>
        <v>40000</v>
      </c>
    </row>
    <row r="224" spans="1:6" ht="45">
      <c r="A224" s="88" t="s">
        <v>317</v>
      </c>
      <c r="B224" s="126" t="s">
        <v>151</v>
      </c>
      <c r="C224" s="129" t="s">
        <v>190</v>
      </c>
      <c r="D224" s="130" t="s">
        <v>318</v>
      </c>
      <c r="E224" s="126"/>
      <c r="F224" s="196">
        <f>SUM(F225)</f>
        <v>20000</v>
      </c>
    </row>
    <row r="225" spans="1:6" ht="30">
      <c r="A225" s="88" t="s">
        <v>319</v>
      </c>
      <c r="B225" s="126" t="s">
        <v>151</v>
      </c>
      <c r="C225" s="129" t="s">
        <v>190</v>
      </c>
      <c r="D225" s="130" t="s">
        <v>320</v>
      </c>
      <c r="E225" s="126"/>
      <c r="F225" s="196">
        <f>SUM(F226)</f>
        <v>20000</v>
      </c>
    </row>
    <row r="226" spans="1:6" ht="30">
      <c r="A226" s="27" t="s">
        <v>22</v>
      </c>
      <c r="B226" s="126" t="s">
        <v>151</v>
      </c>
      <c r="C226" s="129" t="s">
        <v>190</v>
      </c>
      <c r="D226" s="130" t="s">
        <v>31</v>
      </c>
      <c r="E226" s="126"/>
      <c r="F226" s="196">
        <f>SUM(F227)</f>
        <v>20000</v>
      </c>
    </row>
    <row r="227" spans="1:6" ht="30">
      <c r="A227" s="88" t="s">
        <v>105</v>
      </c>
      <c r="B227" s="126" t="s">
        <v>151</v>
      </c>
      <c r="C227" s="129" t="s">
        <v>190</v>
      </c>
      <c r="D227" s="130" t="s">
        <v>32</v>
      </c>
      <c r="E227" s="126" t="s">
        <v>147</v>
      </c>
      <c r="F227" s="196">
        <v>20000</v>
      </c>
    </row>
    <row r="228" spans="1:6" ht="45">
      <c r="A228" s="88" t="s">
        <v>321</v>
      </c>
      <c r="B228" s="126" t="s">
        <v>151</v>
      </c>
      <c r="C228" s="129" t="s">
        <v>190</v>
      </c>
      <c r="D228" s="130" t="s">
        <v>322</v>
      </c>
      <c r="E228" s="126"/>
      <c r="F228" s="196">
        <f>SUM(F230)</f>
        <v>20000</v>
      </c>
    </row>
    <row r="229" spans="1:6" ht="45">
      <c r="A229" s="88" t="s">
        <v>323</v>
      </c>
      <c r="B229" s="126" t="s">
        <v>151</v>
      </c>
      <c r="C229" s="129" t="s">
        <v>190</v>
      </c>
      <c r="D229" s="130" t="s">
        <v>324</v>
      </c>
      <c r="E229" s="126"/>
      <c r="F229" s="196">
        <f>SUM(F230)</f>
        <v>20000</v>
      </c>
    </row>
    <row r="230" spans="1:6" ht="30">
      <c r="A230" s="27" t="s">
        <v>193</v>
      </c>
      <c r="B230" s="126" t="s">
        <v>151</v>
      </c>
      <c r="C230" s="129" t="s">
        <v>190</v>
      </c>
      <c r="D230" s="130" t="s">
        <v>325</v>
      </c>
      <c r="E230" s="126"/>
      <c r="F230" s="196">
        <f>SUM(F231)</f>
        <v>20000</v>
      </c>
    </row>
    <row r="231" spans="1:6" ht="30">
      <c r="A231" s="88" t="s">
        <v>105</v>
      </c>
      <c r="B231" s="126" t="s">
        <v>151</v>
      </c>
      <c r="C231" s="129" t="s">
        <v>190</v>
      </c>
      <c r="D231" s="130" t="s">
        <v>326</v>
      </c>
      <c r="E231" s="126" t="s">
        <v>147</v>
      </c>
      <c r="F231" s="196">
        <v>20000</v>
      </c>
    </row>
    <row r="232" spans="1:6" ht="15">
      <c r="A232" s="92" t="s">
        <v>178</v>
      </c>
      <c r="B232" s="127" t="s">
        <v>151</v>
      </c>
      <c r="C232" s="134" t="s">
        <v>190</v>
      </c>
      <c r="D232" s="128" t="s">
        <v>259</v>
      </c>
      <c r="E232" s="126"/>
      <c r="F232" s="195">
        <f>SUM(F233)</f>
        <v>128600</v>
      </c>
    </row>
    <row r="233" spans="1:6" ht="15">
      <c r="A233" s="139" t="s">
        <v>179</v>
      </c>
      <c r="B233" s="126" t="s">
        <v>151</v>
      </c>
      <c r="C233" s="129" t="s">
        <v>190</v>
      </c>
      <c r="D233" s="130" t="s">
        <v>284</v>
      </c>
      <c r="E233" s="126"/>
      <c r="F233" s="196">
        <f>SUM(F234)</f>
        <v>128600</v>
      </c>
    </row>
    <row r="234" spans="1:6" ht="30">
      <c r="A234" s="135" t="s">
        <v>83</v>
      </c>
      <c r="B234" s="126" t="s">
        <v>151</v>
      </c>
      <c r="C234" s="129" t="s">
        <v>190</v>
      </c>
      <c r="D234" s="130" t="s">
        <v>581</v>
      </c>
      <c r="E234" s="126"/>
      <c r="F234" s="196">
        <f>SUM(F235)</f>
        <v>128600</v>
      </c>
    </row>
    <row r="235" spans="1:6" ht="15">
      <c r="A235" s="88" t="s">
        <v>152</v>
      </c>
      <c r="B235" s="126" t="s">
        <v>151</v>
      </c>
      <c r="C235" s="129" t="s">
        <v>190</v>
      </c>
      <c r="D235" s="130" t="s">
        <v>581</v>
      </c>
      <c r="E235" s="126" t="s">
        <v>206</v>
      </c>
      <c r="F235" s="196">
        <v>128600</v>
      </c>
    </row>
    <row r="236" spans="1:6" ht="15">
      <c r="A236" s="87" t="s">
        <v>225</v>
      </c>
      <c r="B236" s="127" t="s">
        <v>226</v>
      </c>
      <c r="C236" s="134"/>
      <c r="D236" s="128"/>
      <c r="E236" s="127"/>
      <c r="F236" s="195">
        <f>SUM(F237+F257+F251)</f>
        <v>34352475.910000004</v>
      </c>
    </row>
    <row r="237" spans="1:6" ht="15">
      <c r="A237" s="87" t="s">
        <v>227</v>
      </c>
      <c r="B237" s="127" t="s">
        <v>226</v>
      </c>
      <c r="C237" s="134" t="s">
        <v>143</v>
      </c>
      <c r="D237" s="128"/>
      <c r="E237" s="127"/>
      <c r="F237" s="195">
        <f>SUM(F238)</f>
        <v>33568875.910000004</v>
      </c>
    </row>
    <row r="238" spans="1:6" ht="42.75">
      <c r="A238" s="87" t="s">
        <v>720</v>
      </c>
      <c r="B238" s="127" t="s">
        <v>226</v>
      </c>
      <c r="C238" s="134" t="s">
        <v>143</v>
      </c>
      <c r="D238" s="128" t="s">
        <v>23</v>
      </c>
      <c r="E238" s="127"/>
      <c r="F238" s="195">
        <f>SUM(F239)</f>
        <v>33568875.910000004</v>
      </c>
    </row>
    <row r="239" spans="1:6" ht="60">
      <c r="A239" s="88" t="s">
        <v>24</v>
      </c>
      <c r="B239" s="126" t="s">
        <v>226</v>
      </c>
      <c r="C239" s="129" t="s">
        <v>143</v>
      </c>
      <c r="D239" s="130" t="s">
        <v>25</v>
      </c>
      <c r="E239" s="126"/>
      <c r="F239" s="196">
        <f>SUM(F248+F240)</f>
        <v>33568875.910000004</v>
      </c>
    </row>
    <row r="240" spans="1:6" ht="30">
      <c r="A240" s="88" t="s">
        <v>27</v>
      </c>
      <c r="B240" s="126" t="s">
        <v>226</v>
      </c>
      <c r="C240" s="129" t="s">
        <v>143</v>
      </c>
      <c r="D240" s="130" t="s">
        <v>26</v>
      </c>
      <c r="E240" s="126"/>
      <c r="F240" s="196">
        <f>SUM(F243+F245+F241)</f>
        <v>30025822.35</v>
      </c>
    </row>
    <row r="241" spans="1:6" ht="30">
      <c r="A241" s="88" t="s">
        <v>980</v>
      </c>
      <c r="B241" s="126" t="s">
        <v>226</v>
      </c>
      <c r="C241" s="129" t="s">
        <v>143</v>
      </c>
      <c r="D241" s="130" t="s">
        <v>979</v>
      </c>
      <c r="E241" s="126"/>
      <c r="F241" s="196">
        <f>SUM(F242)</f>
        <v>23532280</v>
      </c>
    </row>
    <row r="242" spans="1:6" ht="30">
      <c r="A242" s="88" t="s">
        <v>229</v>
      </c>
      <c r="B242" s="126" t="s">
        <v>226</v>
      </c>
      <c r="C242" s="129" t="s">
        <v>143</v>
      </c>
      <c r="D242" s="130" t="s">
        <v>979</v>
      </c>
      <c r="E242" s="126" t="s">
        <v>128</v>
      </c>
      <c r="F242" s="196">
        <v>23532280</v>
      </c>
    </row>
    <row r="243" spans="1:6" ht="30">
      <c r="A243" s="88" t="s">
        <v>96</v>
      </c>
      <c r="B243" s="126" t="s">
        <v>226</v>
      </c>
      <c r="C243" s="129" t="s">
        <v>143</v>
      </c>
      <c r="D243" s="130" t="s">
        <v>97</v>
      </c>
      <c r="E243" s="126"/>
      <c r="F243" s="196">
        <f>SUM(F244)</f>
        <v>2993542.35</v>
      </c>
    </row>
    <row r="244" spans="1:6" ht="30">
      <c r="A244" s="88" t="s">
        <v>229</v>
      </c>
      <c r="B244" s="126" t="s">
        <v>226</v>
      </c>
      <c r="C244" s="129" t="s">
        <v>143</v>
      </c>
      <c r="D244" s="130" t="s">
        <v>97</v>
      </c>
      <c r="E244" s="126" t="s">
        <v>128</v>
      </c>
      <c r="F244" s="201">
        <v>2993542.35</v>
      </c>
    </row>
    <row r="245" spans="1:6" ht="30">
      <c r="A245" s="88" t="s">
        <v>644</v>
      </c>
      <c r="B245" s="126" t="s">
        <v>226</v>
      </c>
      <c r="C245" s="129" t="s">
        <v>143</v>
      </c>
      <c r="D245" s="130" t="s">
        <v>643</v>
      </c>
      <c r="E245" s="126"/>
      <c r="F245" s="196">
        <f>SUM(F246+F247)</f>
        <v>3500000</v>
      </c>
    </row>
    <row r="246" spans="1:8" ht="30">
      <c r="A246" s="88" t="s">
        <v>105</v>
      </c>
      <c r="B246" s="126" t="s">
        <v>226</v>
      </c>
      <c r="C246" s="129" t="s">
        <v>143</v>
      </c>
      <c r="D246" s="130" t="s">
        <v>643</v>
      </c>
      <c r="E246" s="126" t="s">
        <v>147</v>
      </c>
      <c r="F246" s="196">
        <v>1500000</v>
      </c>
      <c r="G246" s="316"/>
      <c r="H246" s="317"/>
    </row>
    <row r="247" spans="1:8" ht="30">
      <c r="A247" s="88" t="s">
        <v>229</v>
      </c>
      <c r="B247" s="126" t="s">
        <v>226</v>
      </c>
      <c r="C247" s="129" t="s">
        <v>143</v>
      </c>
      <c r="D247" s="130" t="s">
        <v>643</v>
      </c>
      <c r="E247" s="126" t="s">
        <v>128</v>
      </c>
      <c r="F247" s="196">
        <v>2000000</v>
      </c>
      <c r="G247" s="242"/>
      <c r="H247" s="241"/>
    </row>
    <row r="248" spans="1:6" ht="90">
      <c r="A248" s="88" t="s">
        <v>50</v>
      </c>
      <c r="B248" s="126" t="s">
        <v>226</v>
      </c>
      <c r="C248" s="129" t="s">
        <v>143</v>
      </c>
      <c r="D248" s="130" t="s">
        <v>45</v>
      </c>
      <c r="E248" s="126"/>
      <c r="F248" s="196">
        <f>SUM(F249)</f>
        <v>3543053.56</v>
      </c>
    </row>
    <row r="249" spans="1:6" ht="30">
      <c r="A249" s="88" t="s">
        <v>47</v>
      </c>
      <c r="B249" s="126" t="s">
        <v>226</v>
      </c>
      <c r="C249" s="129" t="s">
        <v>143</v>
      </c>
      <c r="D249" s="130" t="s">
        <v>46</v>
      </c>
      <c r="E249" s="126"/>
      <c r="F249" s="196">
        <f>SUM(F250)</f>
        <v>3543053.56</v>
      </c>
    </row>
    <row r="250" spans="1:6" ht="15">
      <c r="A250" s="88" t="s">
        <v>152</v>
      </c>
      <c r="B250" s="126" t="s">
        <v>226</v>
      </c>
      <c r="C250" s="129" t="s">
        <v>143</v>
      </c>
      <c r="D250" s="130" t="s">
        <v>46</v>
      </c>
      <c r="E250" s="126" t="s">
        <v>206</v>
      </c>
      <c r="F250" s="196">
        <v>3543053.56</v>
      </c>
    </row>
    <row r="251" spans="1:6" ht="15">
      <c r="A251" s="87" t="s">
        <v>819</v>
      </c>
      <c r="B251" s="127" t="s">
        <v>226</v>
      </c>
      <c r="C251" s="134" t="s">
        <v>146</v>
      </c>
      <c r="D251" s="128"/>
      <c r="E251" s="127"/>
      <c r="F251" s="195">
        <f>SUM(F252)</f>
        <v>200000</v>
      </c>
    </row>
    <row r="252" spans="1:6" ht="30">
      <c r="A252" s="88" t="s">
        <v>42</v>
      </c>
      <c r="B252" s="126" t="s">
        <v>226</v>
      </c>
      <c r="C252" s="129" t="s">
        <v>146</v>
      </c>
      <c r="D252" s="130" t="s">
        <v>41</v>
      </c>
      <c r="E252" s="126"/>
      <c r="F252" s="196">
        <f>SUM(F253)</f>
        <v>200000</v>
      </c>
    </row>
    <row r="253" spans="1:6" ht="45">
      <c r="A253" s="88" t="s">
        <v>817</v>
      </c>
      <c r="B253" s="126" t="s">
        <v>226</v>
      </c>
      <c r="C253" s="129" t="s">
        <v>146</v>
      </c>
      <c r="D253" s="130" t="s">
        <v>814</v>
      </c>
      <c r="E253" s="126"/>
      <c r="F253" s="196">
        <f>SUM(F254)</f>
        <v>200000</v>
      </c>
    </row>
    <row r="254" spans="1:6" ht="30">
      <c r="A254" s="88" t="s">
        <v>876</v>
      </c>
      <c r="B254" s="126" t="s">
        <v>226</v>
      </c>
      <c r="C254" s="129" t="s">
        <v>146</v>
      </c>
      <c r="D254" s="130" t="s">
        <v>815</v>
      </c>
      <c r="E254" s="126"/>
      <c r="F254" s="196">
        <f>SUM(F255)</f>
        <v>200000</v>
      </c>
    </row>
    <row r="255" spans="1:6" ht="15">
      <c r="A255" s="88" t="s">
        <v>818</v>
      </c>
      <c r="B255" s="126" t="s">
        <v>226</v>
      </c>
      <c r="C255" s="129" t="s">
        <v>146</v>
      </c>
      <c r="D255" s="130" t="s">
        <v>816</v>
      </c>
      <c r="E255" s="126"/>
      <c r="F255" s="196">
        <f>SUM(F256)</f>
        <v>200000</v>
      </c>
    </row>
    <row r="256" spans="1:6" ht="30">
      <c r="A256" s="88" t="s">
        <v>105</v>
      </c>
      <c r="B256" s="126" t="s">
        <v>226</v>
      </c>
      <c r="C256" s="129" t="s">
        <v>146</v>
      </c>
      <c r="D256" s="130" t="s">
        <v>816</v>
      </c>
      <c r="E256" s="126" t="s">
        <v>147</v>
      </c>
      <c r="F256" s="196">
        <v>200000</v>
      </c>
    </row>
    <row r="257" spans="1:6" ht="15">
      <c r="A257" s="87" t="s">
        <v>48</v>
      </c>
      <c r="B257" s="127" t="s">
        <v>226</v>
      </c>
      <c r="C257" s="134" t="s">
        <v>226</v>
      </c>
      <c r="D257" s="130"/>
      <c r="E257" s="126"/>
      <c r="F257" s="195">
        <f>SUM(F258)</f>
        <v>583600</v>
      </c>
    </row>
    <row r="258" spans="1:6" ht="45">
      <c r="A258" s="88" t="s">
        <v>28</v>
      </c>
      <c r="B258" s="126" t="s">
        <v>226</v>
      </c>
      <c r="C258" s="129" t="s">
        <v>226</v>
      </c>
      <c r="D258" s="130" t="s">
        <v>23</v>
      </c>
      <c r="E258" s="126"/>
      <c r="F258" s="196">
        <f>SUM(F259+F263)</f>
        <v>583600</v>
      </c>
    </row>
    <row r="259" spans="1:6" ht="60">
      <c r="A259" s="88" t="s">
        <v>30</v>
      </c>
      <c r="B259" s="126" t="s">
        <v>226</v>
      </c>
      <c r="C259" s="129" t="s">
        <v>226</v>
      </c>
      <c r="D259" s="130" t="s">
        <v>29</v>
      </c>
      <c r="E259" s="126"/>
      <c r="F259" s="196">
        <f>SUM(F260)</f>
        <v>128600</v>
      </c>
    </row>
    <row r="260" spans="1:6" ht="135">
      <c r="A260" s="88" t="s">
        <v>43</v>
      </c>
      <c r="B260" s="126" t="s">
        <v>226</v>
      </c>
      <c r="C260" s="129" t="s">
        <v>226</v>
      </c>
      <c r="D260" s="130" t="s">
        <v>44</v>
      </c>
      <c r="E260" s="126"/>
      <c r="F260" s="196">
        <f>SUM(F261)</f>
        <v>128600</v>
      </c>
    </row>
    <row r="261" spans="1:6" ht="30">
      <c r="A261" s="88" t="s">
        <v>83</v>
      </c>
      <c r="B261" s="126" t="s">
        <v>226</v>
      </c>
      <c r="C261" s="129" t="s">
        <v>226</v>
      </c>
      <c r="D261" s="130" t="s">
        <v>51</v>
      </c>
      <c r="E261" s="126"/>
      <c r="F261" s="196">
        <f>SUM(F262)</f>
        <v>128600</v>
      </c>
    </row>
    <row r="262" spans="1:6" ht="15">
      <c r="A262" s="88" t="s">
        <v>152</v>
      </c>
      <c r="B262" s="126" t="s">
        <v>226</v>
      </c>
      <c r="C262" s="129" t="s">
        <v>226</v>
      </c>
      <c r="D262" s="130" t="s">
        <v>51</v>
      </c>
      <c r="E262" s="126" t="s">
        <v>206</v>
      </c>
      <c r="F262" s="196">
        <v>128600</v>
      </c>
    </row>
    <row r="263" spans="1:6" ht="60">
      <c r="A263" s="88" t="s">
        <v>24</v>
      </c>
      <c r="B263" s="126" t="s">
        <v>226</v>
      </c>
      <c r="C263" s="129" t="s">
        <v>226</v>
      </c>
      <c r="D263" s="130" t="s">
        <v>25</v>
      </c>
      <c r="E263" s="126"/>
      <c r="F263" s="196">
        <f>SUM(F264)</f>
        <v>455000</v>
      </c>
    </row>
    <row r="264" spans="1:6" ht="90">
      <c r="A264" s="88" t="s">
        <v>50</v>
      </c>
      <c r="B264" s="126" t="s">
        <v>226</v>
      </c>
      <c r="C264" s="129" t="s">
        <v>226</v>
      </c>
      <c r="D264" s="130" t="s">
        <v>45</v>
      </c>
      <c r="E264" s="126"/>
      <c r="F264" s="196">
        <f>SUM(F265)</f>
        <v>455000</v>
      </c>
    </row>
    <row r="265" spans="1:6" ht="30">
      <c r="A265" s="88" t="s">
        <v>83</v>
      </c>
      <c r="B265" s="126" t="s">
        <v>226</v>
      </c>
      <c r="C265" s="129" t="s">
        <v>226</v>
      </c>
      <c r="D265" s="130" t="s">
        <v>52</v>
      </c>
      <c r="E265" s="126"/>
      <c r="F265" s="196">
        <f>SUM(F266)</f>
        <v>455000</v>
      </c>
    </row>
    <row r="266" spans="1:6" ht="15">
      <c r="A266" s="88" t="s">
        <v>152</v>
      </c>
      <c r="B266" s="126" t="s">
        <v>226</v>
      </c>
      <c r="C266" s="129" t="s">
        <v>226</v>
      </c>
      <c r="D266" s="130" t="s">
        <v>52</v>
      </c>
      <c r="E266" s="126" t="s">
        <v>206</v>
      </c>
      <c r="F266" s="196">
        <v>455000</v>
      </c>
    </row>
    <row r="267" spans="1:6" ht="15">
      <c r="A267" s="87" t="s">
        <v>156</v>
      </c>
      <c r="B267" s="127" t="s">
        <v>158</v>
      </c>
      <c r="C267" s="132"/>
      <c r="D267" s="128"/>
      <c r="E267" s="126"/>
      <c r="F267" s="195">
        <f>SUM(F268+F299+F360+F374+F346)</f>
        <v>397343505.5</v>
      </c>
    </row>
    <row r="268" spans="1:6" ht="15">
      <c r="A268" s="87" t="s">
        <v>157</v>
      </c>
      <c r="B268" s="127" t="s">
        <v>158</v>
      </c>
      <c r="C268" s="127" t="s">
        <v>141</v>
      </c>
      <c r="D268" s="128"/>
      <c r="E268" s="126"/>
      <c r="F268" s="195">
        <f>SUM(F269+F294)</f>
        <v>76314671.50999999</v>
      </c>
    </row>
    <row r="269" spans="1:6" ht="30">
      <c r="A269" s="88" t="s">
        <v>721</v>
      </c>
      <c r="B269" s="126" t="s">
        <v>158</v>
      </c>
      <c r="C269" s="126" t="s">
        <v>141</v>
      </c>
      <c r="D269" s="130" t="s">
        <v>333</v>
      </c>
      <c r="E269" s="126"/>
      <c r="F269" s="196">
        <f>SUM(F270+F287)</f>
        <v>76302171.50999999</v>
      </c>
    </row>
    <row r="270" spans="1:6" ht="60">
      <c r="A270" s="88" t="s">
        <v>722</v>
      </c>
      <c r="B270" s="126" t="s">
        <v>158</v>
      </c>
      <c r="C270" s="126" t="s">
        <v>141</v>
      </c>
      <c r="D270" s="130" t="s">
        <v>404</v>
      </c>
      <c r="E270" s="126"/>
      <c r="F270" s="196">
        <f>SUM(F271)</f>
        <v>26968731.509999998</v>
      </c>
    </row>
    <row r="271" spans="1:6" ht="45">
      <c r="A271" s="88" t="s">
        <v>408</v>
      </c>
      <c r="B271" s="126" t="s">
        <v>158</v>
      </c>
      <c r="C271" s="126" t="s">
        <v>141</v>
      </c>
      <c r="D271" s="130" t="s">
        <v>411</v>
      </c>
      <c r="E271" s="126"/>
      <c r="F271" s="196">
        <f>SUM(F272+F285+F277+F275+F279+F281+F283)</f>
        <v>26968731.509999998</v>
      </c>
    </row>
    <row r="272" spans="1:6" ht="30">
      <c r="A272" s="88" t="s">
        <v>217</v>
      </c>
      <c r="B272" s="126" t="s">
        <v>158</v>
      </c>
      <c r="C272" s="126" t="s">
        <v>141</v>
      </c>
      <c r="D272" s="130" t="s">
        <v>412</v>
      </c>
      <c r="E272" s="126"/>
      <c r="F272" s="196">
        <f>SUM(F273:F274)</f>
        <v>11674811</v>
      </c>
    </row>
    <row r="273" spans="1:6" ht="30">
      <c r="A273" s="88" t="s">
        <v>105</v>
      </c>
      <c r="B273" s="126" t="s">
        <v>158</v>
      </c>
      <c r="C273" s="126" t="s">
        <v>141</v>
      </c>
      <c r="D273" s="130" t="s">
        <v>410</v>
      </c>
      <c r="E273" s="126" t="s">
        <v>147</v>
      </c>
      <c r="F273" s="196">
        <v>10624182</v>
      </c>
    </row>
    <row r="274" spans="1:6" ht="15">
      <c r="A274" s="88" t="s">
        <v>149</v>
      </c>
      <c r="B274" s="126" t="s">
        <v>158</v>
      </c>
      <c r="C274" s="126" t="s">
        <v>141</v>
      </c>
      <c r="D274" s="130" t="s">
        <v>410</v>
      </c>
      <c r="E274" s="126" t="s">
        <v>148</v>
      </c>
      <c r="F274" s="196">
        <v>1050629</v>
      </c>
    </row>
    <row r="275" spans="1:6" ht="15">
      <c r="A275" s="27" t="s">
        <v>93</v>
      </c>
      <c r="B275" s="126" t="s">
        <v>158</v>
      </c>
      <c r="C275" s="126" t="s">
        <v>141</v>
      </c>
      <c r="D275" s="130" t="s">
        <v>905</v>
      </c>
      <c r="E275" s="126"/>
      <c r="F275" s="196">
        <f>SUM(F276)</f>
        <v>1780000</v>
      </c>
    </row>
    <row r="276" spans="1:6" ht="30">
      <c r="A276" s="88" t="s">
        <v>229</v>
      </c>
      <c r="B276" s="126" t="s">
        <v>158</v>
      </c>
      <c r="C276" s="126" t="s">
        <v>141</v>
      </c>
      <c r="D276" s="130" t="s">
        <v>905</v>
      </c>
      <c r="E276" s="126" t="s">
        <v>128</v>
      </c>
      <c r="F276" s="196">
        <v>1780000</v>
      </c>
    </row>
    <row r="277" spans="1:6" ht="30">
      <c r="A277" s="88" t="s">
        <v>896</v>
      </c>
      <c r="B277" s="126" t="s">
        <v>158</v>
      </c>
      <c r="C277" s="126" t="s">
        <v>141</v>
      </c>
      <c r="D277" s="130" t="s">
        <v>897</v>
      </c>
      <c r="E277" s="126"/>
      <c r="F277" s="196">
        <f>SUM(F278)</f>
        <v>9307767.51</v>
      </c>
    </row>
    <row r="278" spans="1:6" ht="30">
      <c r="A278" s="88" t="s">
        <v>105</v>
      </c>
      <c r="B278" s="126" t="s">
        <v>158</v>
      </c>
      <c r="C278" s="126" t="s">
        <v>141</v>
      </c>
      <c r="D278" s="130" t="s">
        <v>897</v>
      </c>
      <c r="E278" s="126" t="s">
        <v>147</v>
      </c>
      <c r="F278" s="196">
        <v>9307767.51</v>
      </c>
    </row>
    <row r="279" spans="1:6" ht="31.5">
      <c r="A279" s="264" t="s">
        <v>945</v>
      </c>
      <c r="B279" s="126" t="s">
        <v>158</v>
      </c>
      <c r="C279" s="126" t="s">
        <v>141</v>
      </c>
      <c r="D279" s="130" t="s">
        <v>944</v>
      </c>
      <c r="E279" s="126"/>
      <c r="F279" s="196">
        <f>SUM(F280)</f>
        <v>2695512</v>
      </c>
    </row>
    <row r="280" spans="1:6" ht="30">
      <c r="A280" s="88" t="s">
        <v>105</v>
      </c>
      <c r="B280" s="126" t="s">
        <v>158</v>
      </c>
      <c r="C280" s="126" t="s">
        <v>141</v>
      </c>
      <c r="D280" s="130" t="s">
        <v>944</v>
      </c>
      <c r="E280" s="126" t="s">
        <v>147</v>
      </c>
      <c r="F280" s="196">
        <v>2695512</v>
      </c>
    </row>
    <row r="281" spans="1:6" ht="35.25" customHeight="1">
      <c r="A281" s="264" t="s">
        <v>947</v>
      </c>
      <c r="B281" s="126" t="s">
        <v>158</v>
      </c>
      <c r="C281" s="126" t="s">
        <v>141</v>
      </c>
      <c r="D281" s="130" t="s">
        <v>946</v>
      </c>
      <c r="E281" s="126"/>
      <c r="F281" s="196">
        <f>SUM(F282)</f>
        <v>1451430</v>
      </c>
    </row>
    <row r="282" spans="1:6" ht="30">
      <c r="A282" s="88" t="s">
        <v>105</v>
      </c>
      <c r="B282" s="126" t="s">
        <v>158</v>
      </c>
      <c r="C282" s="126" t="s">
        <v>141</v>
      </c>
      <c r="D282" s="130" t="s">
        <v>946</v>
      </c>
      <c r="E282" s="126" t="s">
        <v>147</v>
      </c>
      <c r="F282" s="196">
        <v>1451430</v>
      </c>
    </row>
    <row r="283" spans="1:6" ht="30">
      <c r="A283" s="265" t="s">
        <v>948</v>
      </c>
      <c r="B283" s="126" t="s">
        <v>158</v>
      </c>
      <c r="C283" s="126" t="s">
        <v>141</v>
      </c>
      <c r="D283" s="130" t="s">
        <v>949</v>
      </c>
      <c r="E283" s="126"/>
      <c r="F283" s="196">
        <f>SUM(F284)</f>
        <v>9016</v>
      </c>
    </row>
    <row r="284" spans="1:6" ht="45">
      <c r="A284" s="88" t="s">
        <v>212</v>
      </c>
      <c r="B284" s="126" t="s">
        <v>158</v>
      </c>
      <c r="C284" s="126" t="s">
        <v>141</v>
      </c>
      <c r="D284" s="130" t="s">
        <v>949</v>
      </c>
      <c r="E284" s="126" t="s">
        <v>144</v>
      </c>
      <c r="F284" s="196">
        <v>9016</v>
      </c>
    </row>
    <row r="285" spans="1:6" ht="30">
      <c r="A285" s="74" t="s">
        <v>98</v>
      </c>
      <c r="B285" s="126" t="s">
        <v>158</v>
      </c>
      <c r="C285" s="126" t="s">
        <v>141</v>
      </c>
      <c r="D285" s="130" t="s">
        <v>99</v>
      </c>
      <c r="E285" s="126"/>
      <c r="F285" s="196">
        <f>SUM(F286)</f>
        <v>50195</v>
      </c>
    </row>
    <row r="286" spans="1:6" ht="45">
      <c r="A286" s="88" t="s">
        <v>212</v>
      </c>
      <c r="B286" s="126" t="s">
        <v>158</v>
      </c>
      <c r="C286" s="126" t="s">
        <v>141</v>
      </c>
      <c r="D286" s="130" t="s">
        <v>99</v>
      </c>
      <c r="E286" s="126" t="s">
        <v>144</v>
      </c>
      <c r="F286" s="196">
        <v>50195</v>
      </c>
    </row>
    <row r="287" spans="1:6" ht="45">
      <c r="A287" s="88" t="s">
        <v>742</v>
      </c>
      <c r="B287" s="126" t="s">
        <v>158</v>
      </c>
      <c r="C287" s="126" t="s">
        <v>141</v>
      </c>
      <c r="D287" s="130" t="s">
        <v>334</v>
      </c>
      <c r="E287" s="126"/>
      <c r="F287" s="196">
        <f>SUM(F288)</f>
        <v>49333440</v>
      </c>
    </row>
    <row r="288" spans="1:6" ht="15">
      <c r="A288" s="88" t="s">
        <v>336</v>
      </c>
      <c r="B288" s="126" t="s">
        <v>158</v>
      </c>
      <c r="C288" s="126" t="s">
        <v>141</v>
      </c>
      <c r="D288" s="130" t="s">
        <v>335</v>
      </c>
      <c r="E288" s="126"/>
      <c r="F288" s="196">
        <f>SUM(F289+F292)</f>
        <v>49333440</v>
      </c>
    </row>
    <row r="289" spans="1:6" ht="75">
      <c r="A289" s="88" t="s">
        <v>584</v>
      </c>
      <c r="B289" s="126" t="s">
        <v>158</v>
      </c>
      <c r="C289" s="126" t="s">
        <v>141</v>
      </c>
      <c r="D289" s="130" t="s">
        <v>402</v>
      </c>
      <c r="E289" s="126"/>
      <c r="F289" s="196">
        <f>SUM(F290:F291)</f>
        <v>36637940</v>
      </c>
    </row>
    <row r="290" spans="1:6" ht="45">
      <c r="A290" s="88" t="s">
        <v>212</v>
      </c>
      <c r="B290" s="126" t="s">
        <v>158</v>
      </c>
      <c r="C290" s="126" t="s">
        <v>141</v>
      </c>
      <c r="D290" s="130" t="s">
        <v>402</v>
      </c>
      <c r="E290" s="126" t="s">
        <v>144</v>
      </c>
      <c r="F290" s="196">
        <v>36240863</v>
      </c>
    </row>
    <row r="291" spans="1:6" ht="30">
      <c r="A291" s="88" t="s">
        <v>105</v>
      </c>
      <c r="B291" s="126" t="s">
        <v>158</v>
      </c>
      <c r="C291" s="126" t="s">
        <v>141</v>
      </c>
      <c r="D291" s="130" t="s">
        <v>403</v>
      </c>
      <c r="E291" s="126" t="s">
        <v>147</v>
      </c>
      <c r="F291" s="196">
        <v>397077</v>
      </c>
    </row>
    <row r="292" spans="1:6" ht="30">
      <c r="A292" s="88" t="s">
        <v>217</v>
      </c>
      <c r="B292" s="126" t="s">
        <v>158</v>
      </c>
      <c r="C292" s="126" t="s">
        <v>141</v>
      </c>
      <c r="D292" s="130" t="s">
        <v>421</v>
      </c>
      <c r="E292" s="126"/>
      <c r="F292" s="196">
        <f>SUM(F293:F293)</f>
        <v>12695500</v>
      </c>
    </row>
    <row r="293" spans="1:6" ht="45">
      <c r="A293" s="88" t="s">
        <v>212</v>
      </c>
      <c r="B293" s="126" t="s">
        <v>158</v>
      </c>
      <c r="C293" s="126" t="s">
        <v>141</v>
      </c>
      <c r="D293" s="130" t="s">
        <v>421</v>
      </c>
      <c r="E293" s="126" t="s">
        <v>144</v>
      </c>
      <c r="F293" s="196">
        <v>12695500</v>
      </c>
    </row>
    <row r="294" spans="1:6" ht="28.5">
      <c r="A294" s="87" t="s">
        <v>751</v>
      </c>
      <c r="B294" s="127" t="s">
        <v>158</v>
      </c>
      <c r="C294" s="127" t="s">
        <v>141</v>
      </c>
      <c r="D294" s="128" t="s">
        <v>752</v>
      </c>
      <c r="E294" s="127"/>
      <c r="F294" s="195">
        <f>SUM(F295)</f>
        <v>12500</v>
      </c>
    </row>
    <row r="295" spans="1:6" ht="45">
      <c r="A295" s="88" t="s">
        <v>768</v>
      </c>
      <c r="B295" s="126" t="s">
        <v>158</v>
      </c>
      <c r="C295" s="126" t="s">
        <v>141</v>
      </c>
      <c r="D295" s="130" t="s">
        <v>754</v>
      </c>
      <c r="E295" s="126"/>
      <c r="F295" s="196">
        <f>SUM(F296)</f>
        <v>12500</v>
      </c>
    </row>
    <row r="296" spans="1:6" ht="30">
      <c r="A296" s="88" t="s">
        <v>755</v>
      </c>
      <c r="B296" s="126" t="s">
        <v>158</v>
      </c>
      <c r="C296" s="126" t="s">
        <v>141</v>
      </c>
      <c r="D296" s="130" t="s">
        <v>756</v>
      </c>
      <c r="E296" s="126"/>
      <c r="F296" s="196">
        <f>SUM(F297)</f>
        <v>12500</v>
      </c>
    </row>
    <row r="297" spans="1:6" ht="30">
      <c r="A297" s="88" t="s">
        <v>217</v>
      </c>
      <c r="B297" s="126" t="s">
        <v>158</v>
      </c>
      <c r="C297" s="126" t="s">
        <v>141</v>
      </c>
      <c r="D297" s="130" t="s">
        <v>765</v>
      </c>
      <c r="E297" s="126"/>
      <c r="F297" s="196">
        <f>SUM(F298)</f>
        <v>12500</v>
      </c>
    </row>
    <row r="298" spans="1:6" ht="30">
      <c r="A298" s="88" t="s">
        <v>105</v>
      </c>
      <c r="B298" s="126" t="s">
        <v>158</v>
      </c>
      <c r="C298" s="126" t="s">
        <v>141</v>
      </c>
      <c r="D298" s="130" t="s">
        <v>765</v>
      </c>
      <c r="E298" s="126" t="s">
        <v>147</v>
      </c>
      <c r="F298" s="196">
        <v>12500</v>
      </c>
    </row>
    <row r="299" spans="1:6" ht="15">
      <c r="A299" s="87" t="s">
        <v>159</v>
      </c>
      <c r="B299" s="127" t="s">
        <v>158</v>
      </c>
      <c r="C299" s="127" t="s">
        <v>143</v>
      </c>
      <c r="D299" s="128"/>
      <c r="E299" s="126"/>
      <c r="F299" s="195">
        <f>SUM(F300+F327+F332+F342)</f>
        <v>292213731.39</v>
      </c>
    </row>
    <row r="300" spans="1:6" ht="30">
      <c r="A300" s="88" t="s">
        <v>743</v>
      </c>
      <c r="B300" s="126" t="s">
        <v>158</v>
      </c>
      <c r="C300" s="126" t="s">
        <v>143</v>
      </c>
      <c r="D300" s="130" t="s">
        <v>333</v>
      </c>
      <c r="E300" s="126"/>
      <c r="F300" s="196">
        <f>SUM(F301+F337)</f>
        <v>291328731.39</v>
      </c>
    </row>
    <row r="301" spans="1:6" ht="60">
      <c r="A301" s="88" t="s">
        <v>722</v>
      </c>
      <c r="B301" s="126" t="s">
        <v>230</v>
      </c>
      <c r="C301" s="126" t="s">
        <v>143</v>
      </c>
      <c r="D301" s="130" t="s">
        <v>404</v>
      </c>
      <c r="E301" s="126"/>
      <c r="F301" s="196">
        <f>SUM(F302)</f>
        <v>73601574.39</v>
      </c>
    </row>
    <row r="302" spans="1:6" ht="45">
      <c r="A302" s="88" t="s">
        <v>408</v>
      </c>
      <c r="B302" s="126" t="s">
        <v>158</v>
      </c>
      <c r="C302" s="126" t="s">
        <v>143</v>
      </c>
      <c r="D302" s="130" t="s">
        <v>411</v>
      </c>
      <c r="E302" s="126"/>
      <c r="F302" s="196">
        <f>SUM(F309+F320+F325+F323+F312+F314+F305+F307+F318+F317+F303)</f>
        <v>73601574.39</v>
      </c>
    </row>
    <row r="303" spans="1:6" ht="18.75" customHeight="1">
      <c r="A303" s="267" t="s">
        <v>945</v>
      </c>
      <c r="B303" s="126" t="s">
        <v>158</v>
      </c>
      <c r="C303" s="126" t="s">
        <v>143</v>
      </c>
      <c r="D303" s="130" t="s">
        <v>944</v>
      </c>
      <c r="E303" s="126"/>
      <c r="F303" s="196">
        <f>SUM(F304)</f>
        <v>4599107</v>
      </c>
    </row>
    <row r="304" spans="1:6" ht="30">
      <c r="A304" s="88" t="s">
        <v>105</v>
      </c>
      <c r="B304" s="126" t="s">
        <v>158</v>
      </c>
      <c r="C304" s="126" t="s">
        <v>143</v>
      </c>
      <c r="D304" s="130" t="s">
        <v>944</v>
      </c>
      <c r="E304" s="126" t="s">
        <v>147</v>
      </c>
      <c r="F304" s="196">
        <v>4599107</v>
      </c>
    </row>
    <row r="305" spans="1:6" ht="45">
      <c r="A305" s="267" t="s">
        <v>952</v>
      </c>
      <c r="B305" s="126" t="s">
        <v>158</v>
      </c>
      <c r="C305" s="126" t="s">
        <v>143</v>
      </c>
      <c r="D305" s="130" t="s">
        <v>942</v>
      </c>
      <c r="E305" s="126"/>
      <c r="F305" s="196">
        <f>SUM(F306)</f>
        <v>896799</v>
      </c>
    </row>
    <row r="306" spans="1:6" ht="30">
      <c r="A306" s="88" t="s">
        <v>105</v>
      </c>
      <c r="B306" s="126" t="s">
        <v>158</v>
      </c>
      <c r="C306" s="126" t="s">
        <v>143</v>
      </c>
      <c r="D306" s="130" t="s">
        <v>942</v>
      </c>
      <c r="E306" s="126" t="s">
        <v>147</v>
      </c>
      <c r="F306" s="196">
        <v>896799</v>
      </c>
    </row>
    <row r="307" spans="1:6" ht="60">
      <c r="A307" s="267" t="s">
        <v>953</v>
      </c>
      <c r="B307" s="126" t="s">
        <v>158</v>
      </c>
      <c r="C307" s="126" t="s">
        <v>143</v>
      </c>
      <c r="D307" s="130" t="s">
        <v>943</v>
      </c>
      <c r="E307" s="126"/>
      <c r="F307" s="196">
        <f>SUM(F308)</f>
        <v>397070</v>
      </c>
    </row>
    <row r="308" spans="1:6" ht="30">
      <c r="A308" s="88" t="s">
        <v>105</v>
      </c>
      <c r="B308" s="126" t="s">
        <v>158</v>
      </c>
      <c r="C308" s="126" t="s">
        <v>143</v>
      </c>
      <c r="D308" s="130" t="s">
        <v>943</v>
      </c>
      <c r="E308" s="126" t="s">
        <v>147</v>
      </c>
      <c r="F308" s="196">
        <v>397070</v>
      </c>
    </row>
    <row r="309" spans="1:6" ht="30">
      <c r="A309" s="88" t="s">
        <v>217</v>
      </c>
      <c r="B309" s="126" t="s">
        <v>158</v>
      </c>
      <c r="C309" s="126" t="s">
        <v>143</v>
      </c>
      <c r="D309" s="130" t="s">
        <v>412</v>
      </c>
      <c r="E309" s="126"/>
      <c r="F309" s="196">
        <f>SUM(F310+F311)</f>
        <v>52665647.15</v>
      </c>
    </row>
    <row r="310" spans="1:6" ht="30">
      <c r="A310" s="88" t="s">
        <v>105</v>
      </c>
      <c r="B310" s="126" t="s">
        <v>158</v>
      </c>
      <c r="C310" s="126" t="s">
        <v>143</v>
      </c>
      <c r="D310" s="130" t="s">
        <v>412</v>
      </c>
      <c r="E310" s="126" t="s">
        <v>147</v>
      </c>
      <c r="F310" s="196">
        <v>48826313.15</v>
      </c>
    </row>
    <row r="311" spans="1:6" ht="15">
      <c r="A311" s="88" t="s">
        <v>149</v>
      </c>
      <c r="B311" s="126" t="s">
        <v>158</v>
      </c>
      <c r="C311" s="126" t="s">
        <v>143</v>
      </c>
      <c r="D311" s="130" t="s">
        <v>412</v>
      </c>
      <c r="E311" s="126" t="s">
        <v>148</v>
      </c>
      <c r="F311" s="196">
        <v>3839334</v>
      </c>
    </row>
    <row r="312" spans="1:6" ht="30">
      <c r="A312" s="88" t="s">
        <v>935</v>
      </c>
      <c r="B312" s="126" t="s">
        <v>158</v>
      </c>
      <c r="C312" s="126" t="s">
        <v>143</v>
      </c>
      <c r="D312" s="130" t="s">
        <v>895</v>
      </c>
      <c r="E312" s="126"/>
      <c r="F312" s="196">
        <f>SUM(F313)</f>
        <v>500000</v>
      </c>
    </row>
    <row r="313" spans="1:6" ht="30">
      <c r="A313" s="88" t="s">
        <v>105</v>
      </c>
      <c r="B313" s="126" t="s">
        <v>158</v>
      </c>
      <c r="C313" s="126" t="s">
        <v>143</v>
      </c>
      <c r="D313" s="130" t="s">
        <v>895</v>
      </c>
      <c r="E313" s="126" t="s">
        <v>147</v>
      </c>
      <c r="F313" s="196">
        <v>500000</v>
      </c>
    </row>
    <row r="314" spans="1:6" ht="30">
      <c r="A314" s="88" t="s">
        <v>896</v>
      </c>
      <c r="B314" s="126" t="s">
        <v>158</v>
      </c>
      <c r="C314" s="126" t="s">
        <v>143</v>
      </c>
      <c r="D314" s="130" t="s">
        <v>897</v>
      </c>
      <c r="E314" s="126"/>
      <c r="F314" s="196">
        <f>SUM(F315)</f>
        <v>5157814.24</v>
      </c>
    </row>
    <row r="315" spans="1:6" ht="30">
      <c r="A315" s="88" t="s">
        <v>105</v>
      </c>
      <c r="B315" s="126" t="s">
        <v>158</v>
      </c>
      <c r="C315" s="126" t="s">
        <v>143</v>
      </c>
      <c r="D315" s="130" t="s">
        <v>897</v>
      </c>
      <c r="E315" s="126" t="s">
        <v>147</v>
      </c>
      <c r="F315" s="196">
        <v>5157814.24</v>
      </c>
    </row>
    <row r="316" spans="1:6" ht="30">
      <c r="A316" s="267" t="s">
        <v>947</v>
      </c>
      <c r="B316" s="126" t="s">
        <v>158</v>
      </c>
      <c r="C316" s="126" t="s">
        <v>143</v>
      </c>
      <c r="D316" s="130" t="s">
        <v>946</v>
      </c>
      <c r="E316" s="126"/>
      <c r="F316" s="196">
        <f>SUM(F317)</f>
        <v>2476443</v>
      </c>
    </row>
    <row r="317" spans="1:6" ht="30">
      <c r="A317" s="88" t="s">
        <v>105</v>
      </c>
      <c r="B317" s="126" t="s">
        <v>158</v>
      </c>
      <c r="C317" s="126" t="s">
        <v>143</v>
      </c>
      <c r="D317" s="130" t="s">
        <v>946</v>
      </c>
      <c r="E317" s="126" t="s">
        <v>147</v>
      </c>
      <c r="F317" s="196">
        <v>2476443</v>
      </c>
    </row>
    <row r="318" spans="1:6" ht="30">
      <c r="A318" s="266" t="s">
        <v>948</v>
      </c>
      <c r="B318" s="126" t="s">
        <v>158</v>
      </c>
      <c r="C318" s="126" t="s">
        <v>143</v>
      </c>
      <c r="D318" s="130" t="s">
        <v>949</v>
      </c>
      <c r="E318" s="126"/>
      <c r="F318" s="196">
        <f>SUM(F319)</f>
        <v>241693</v>
      </c>
    </row>
    <row r="319" spans="1:6" ht="45">
      <c r="A319" s="88" t="s">
        <v>212</v>
      </c>
      <c r="B319" s="126" t="s">
        <v>158</v>
      </c>
      <c r="C319" s="126" t="s">
        <v>143</v>
      </c>
      <c r="D319" s="130" t="s">
        <v>949</v>
      </c>
      <c r="E319" s="126" t="s">
        <v>144</v>
      </c>
      <c r="F319" s="196">
        <v>241693</v>
      </c>
    </row>
    <row r="320" spans="1:6" ht="30">
      <c r="A320" s="90" t="s">
        <v>98</v>
      </c>
      <c r="B320" s="126" t="s">
        <v>158</v>
      </c>
      <c r="C320" s="126" t="s">
        <v>143</v>
      </c>
      <c r="D320" s="130" t="s">
        <v>99</v>
      </c>
      <c r="E320" s="126"/>
      <c r="F320" s="196">
        <f>SUM(F321:F322)</f>
        <v>1579364</v>
      </c>
    </row>
    <row r="321" spans="1:6" ht="45">
      <c r="A321" s="88" t="s">
        <v>212</v>
      </c>
      <c r="B321" s="126" t="s">
        <v>158</v>
      </c>
      <c r="C321" s="126" t="s">
        <v>143</v>
      </c>
      <c r="D321" s="130" t="s">
        <v>99</v>
      </c>
      <c r="E321" s="126" t="s">
        <v>144</v>
      </c>
      <c r="F321" s="196">
        <v>1434364</v>
      </c>
    </row>
    <row r="322" spans="1:6" ht="15">
      <c r="A322" s="88" t="s">
        <v>170</v>
      </c>
      <c r="B322" s="126" t="s">
        <v>158</v>
      </c>
      <c r="C322" s="126" t="s">
        <v>143</v>
      </c>
      <c r="D322" s="130" t="s">
        <v>99</v>
      </c>
      <c r="E322" s="126" t="s">
        <v>169</v>
      </c>
      <c r="F322" s="196">
        <v>145000</v>
      </c>
    </row>
    <row r="323" spans="1:6" ht="45">
      <c r="A323" s="88" t="s">
        <v>893</v>
      </c>
      <c r="B323" s="126" t="s">
        <v>158</v>
      </c>
      <c r="C323" s="126" t="s">
        <v>143</v>
      </c>
      <c r="D323" s="130" t="s">
        <v>894</v>
      </c>
      <c r="E323" s="126"/>
      <c r="F323" s="196">
        <f>SUM(F324)</f>
        <v>1380327</v>
      </c>
    </row>
    <row r="324" spans="1:6" ht="30">
      <c r="A324" s="88" t="s">
        <v>105</v>
      </c>
      <c r="B324" s="126" t="s">
        <v>158</v>
      </c>
      <c r="C324" s="126" t="s">
        <v>143</v>
      </c>
      <c r="D324" s="130" t="s">
        <v>894</v>
      </c>
      <c r="E324" s="126" t="s">
        <v>147</v>
      </c>
      <c r="F324" s="196">
        <v>1380327</v>
      </c>
    </row>
    <row r="325" spans="1:6" ht="60">
      <c r="A325" s="74" t="s">
        <v>766</v>
      </c>
      <c r="B325" s="126" t="s">
        <v>158</v>
      </c>
      <c r="C325" s="126" t="s">
        <v>143</v>
      </c>
      <c r="D325" s="130" t="s">
        <v>102</v>
      </c>
      <c r="E325" s="126"/>
      <c r="F325" s="196">
        <f>SUM(F326)</f>
        <v>3707310</v>
      </c>
    </row>
    <row r="326" spans="1:6" ht="30">
      <c r="A326" s="88" t="s">
        <v>105</v>
      </c>
      <c r="B326" s="126" t="s">
        <v>158</v>
      </c>
      <c r="C326" s="126" t="s">
        <v>143</v>
      </c>
      <c r="D326" s="130" t="s">
        <v>103</v>
      </c>
      <c r="E326" s="126" t="s">
        <v>147</v>
      </c>
      <c r="F326" s="196">
        <v>3707310</v>
      </c>
    </row>
    <row r="327" spans="1:6" ht="30">
      <c r="A327" s="88" t="s">
        <v>75</v>
      </c>
      <c r="B327" s="126" t="s">
        <v>158</v>
      </c>
      <c r="C327" s="126" t="s">
        <v>143</v>
      </c>
      <c r="D327" s="130" t="s">
        <v>73</v>
      </c>
      <c r="E327" s="126"/>
      <c r="F327" s="196">
        <f>SUM(F328)</f>
        <v>150000</v>
      </c>
    </row>
    <row r="328" spans="1:6" ht="45">
      <c r="A328" s="88" t="s">
        <v>76</v>
      </c>
      <c r="B328" s="126" t="s">
        <v>158</v>
      </c>
      <c r="C328" s="126" t="s">
        <v>143</v>
      </c>
      <c r="D328" s="130" t="s">
        <v>74</v>
      </c>
      <c r="E328" s="126"/>
      <c r="F328" s="196">
        <f>SUM(F329)</f>
        <v>150000</v>
      </c>
    </row>
    <row r="329" spans="1:6" ht="30">
      <c r="A329" s="27" t="s">
        <v>78</v>
      </c>
      <c r="B329" s="126" t="s">
        <v>158</v>
      </c>
      <c r="C329" s="126" t="s">
        <v>143</v>
      </c>
      <c r="D329" s="130" t="s">
        <v>77</v>
      </c>
      <c r="E329" s="126"/>
      <c r="F329" s="196">
        <f>SUM(F331)</f>
        <v>150000</v>
      </c>
    </row>
    <row r="330" spans="1:6" ht="15">
      <c r="A330" s="27" t="s">
        <v>80</v>
      </c>
      <c r="B330" s="126" t="s">
        <v>158</v>
      </c>
      <c r="C330" s="126" t="s">
        <v>143</v>
      </c>
      <c r="D330" s="130" t="s">
        <v>79</v>
      </c>
      <c r="E330" s="126"/>
      <c r="F330" s="196">
        <f>SUM(F331)</f>
        <v>150000</v>
      </c>
    </row>
    <row r="331" spans="1:6" ht="30">
      <c r="A331" s="88" t="s">
        <v>105</v>
      </c>
      <c r="B331" s="126" t="s">
        <v>158</v>
      </c>
      <c r="C331" s="126" t="s">
        <v>143</v>
      </c>
      <c r="D331" s="130" t="s">
        <v>79</v>
      </c>
      <c r="E331" s="126" t="s">
        <v>147</v>
      </c>
      <c r="F331" s="196">
        <v>150000</v>
      </c>
    </row>
    <row r="332" spans="1:6" ht="30">
      <c r="A332" s="88" t="s">
        <v>751</v>
      </c>
      <c r="B332" s="126" t="s">
        <v>158</v>
      </c>
      <c r="C332" s="126" t="s">
        <v>143</v>
      </c>
      <c r="D332" s="130" t="s">
        <v>752</v>
      </c>
      <c r="E332" s="126"/>
      <c r="F332" s="196">
        <f>SUM(F333)</f>
        <v>35000</v>
      </c>
    </row>
    <row r="333" spans="1:6" ht="45">
      <c r="A333" s="88" t="s">
        <v>768</v>
      </c>
      <c r="B333" s="126" t="s">
        <v>158</v>
      </c>
      <c r="C333" s="126" t="s">
        <v>143</v>
      </c>
      <c r="D333" s="130" t="s">
        <v>754</v>
      </c>
      <c r="E333" s="126"/>
      <c r="F333" s="196">
        <f>SUM(F334)</f>
        <v>35000</v>
      </c>
    </row>
    <row r="334" spans="1:6" ht="30">
      <c r="A334" s="88" t="s">
        <v>755</v>
      </c>
      <c r="B334" s="126" t="s">
        <v>158</v>
      </c>
      <c r="C334" s="126" t="s">
        <v>143</v>
      </c>
      <c r="D334" s="130" t="s">
        <v>756</v>
      </c>
      <c r="E334" s="126"/>
      <c r="F334" s="196">
        <f>SUM(F335)</f>
        <v>35000</v>
      </c>
    </row>
    <row r="335" spans="1:6" ht="30">
      <c r="A335" s="88" t="s">
        <v>217</v>
      </c>
      <c r="B335" s="126" t="s">
        <v>158</v>
      </c>
      <c r="C335" s="126" t="s">
        <v>143</v>
      </c>
      <c r="D335" s="130" t="s">
        <v>765</v>
      </c>
      <c r="E335" s="126"/>
      <c r="F335" s="196">
        <f>SUM(F336)</f>
        <v>35000</v>
      </c>
    </row>
    <row r="336" spans="1:6" ht="30">
      <c r="A336" s="88" t="s">
        <v>105</v>
      </c>
      <c r="B336" s="126" t="s">
        <v>158</v>
      </c>
      <c r="C336" s="126" t="s">
        <v>143</v>
      </c>
      <c r="D336" s="130" t="s">
        <v>765</v>
      </c>
      <c r="E336" s="126" t="s">
        <v>147</v>
      </c>
      <c r="F336" s="196">
        <v>35000</v>
      </c>
    </row>
    <row r="337" spans="1:6" ht="42.75">
      <c r="A337" s="87" t="s">
        <v>783</v>
      </c>
      <c r="B337" s="127" t="s">
        <v>158</v>
      </c>
      <c r="C337" s="127" t="s">
        <v>143</v>
      </c>
      <c r="D337" s="128" t="s">
        <v>334</v>
      </c>
      <c r="E337" s="127"/>
      <c r="F337" s="195">
        <f>SUM(F338)</f>
        <v>217727157</v>
      </c>
    </row>
    <row r="338" spans="1:6" ht="23.25" customHeight="1">
      <c r="A338" s="88" t="s">
        <v>725</v>
      </c>
      <c r="B338" s="126" t="s">
        <v>158</v>
      </c>
      <c r="C338" s="126" t="s">
        <v>143</v>
      </c>
      <c r="D338" s="130" t="s">
        <v>409</v>
      </c>
      <c r="E338" s="126"/>
      <c r="F338" s="196">
        <f>SUM(F339)</f>
        <v>217727157</v>
      </c>
    </row>
    <row r="339" spans="1:6" ht="90">
      <c r="A339" s="88" t="s">
        <v>585</v>
      </c>
      <c r="B339" s="126" t="s">
        <v>158</v>
      </c>
      <c r="C339" s="126" t="s">
        <v>143</v>
      </c>
      <c r="D339" s="130" t="s">
        <v>414</v>
      </c>
      <c r="E339" s="126"/>
      <c r="F339" s="196">
        <f>SUM(F340:F341)</f>
        <v>217727157</v>
      </c>
    </row>
    <row r="340" spans="1:6" ht="45">
      <c r="A340" s="88" t="s">
        <v>212</v>
      </c>
      <c r="B340" s="126" t="s">
        <v>158</v>
      </c>
      <c r="C340" s="126" t="s">
        <v>143</v>
      </c>
      <c r="D340" s="130" t="s">
        <v>415</v>
      </c>
      <c r="E340" s="126" t="s">
        <v>144</v>
      </c>
      <c r="F340" s="196">
        <v>210233551</v>
      </c>
    </row>
    <row r="341" spans="1:6" ht="30">
      <c r="A341" s="88" t="s">
        <v>105</v>
      </c>
      <c r="B341" s="126" t="s">
        <v>158</v>
      </c>
      <c r="C341" s="126" t="s">
        <v>143</v>
      </c>
      <c r="D341" s="130" t="s">
        <v>415</v>
      </c>
      <c r="E341" s="126" t="s">
        <v>147</v>
      </c>
      <c r="F341" s="196">
        <v>7493606</v>
      </c>
    </row>
    <row r="342" spans="1:6" ht="28.5">
      <c r="A342" s="30" t="s">
        <v>186</v>
      </c>
      <c r="B342" s="126" t="s">
        <v>158</v>
      </c>
      <c r="C342" s="126" t="s">
        <v>143</v>
      </c>
      <c r="D342" s="130" t="s">
        <v>287</v>
      </c>
      <c r="E342" s="126"/>
      <c r="F342" s="196">
        <f>SUM(F343)</f>
        <v>700000</v>
      </c>
    </row>
    <row r="343" spans="1:6" ht="30">
      <c r="A343" s="90" t="s">
        <v>187</v>
      </c>
      <c r="B343" s="126" t="s">
        <v>158</v>
      </c>
      <c r="C343" s="126" t="s">
        <v>143</v>
      </c>
      <c r="D343" s="130" t="s">
        <v>978</v>
      </c>
      <c r="E343" s="126"/>
      <c r="F343" s="196">
        <f>SUM(F344)</f>
        <v>700000</v>
      </c>
    </row>
    <row r="344" spans="1:6" ht="30">
      <c r="A344" s="27" t="s">
        <v>217</v>
      </c>
      <c r="B344" s="126" t="s">
        <v>158</v>
      </c>
      <c r="C344" s="126" t="s">
        <v>143</v>
      </c>
      <c r="D344" s="130" t="s">
        <v>289</v>
      </c>
      <c r="E344" s="126"/>
      <c r="F344" s="196">
        <f>SUM(F345)</f>
        <v>700000</v>
      </c>
    </row>
    <row r="345" spans="1:6" ht="15">
      <c r="A345" s="88" t="s">
        <v>149</v>
      </c>
      <c r="B345" s="126" t="s">
        <v>158</v>
      </c>
      <c r="C345" s="126" t="s">
        <v>143</v>
      </c>
      <c r="D345" s="130" t="s">
        <v>289</v>
      </c>
      <c r="E345" s="126" t="s">
        <v>148</v>
      </c>
      <c r="F345" s="196">
        <v>700000</v>
      </c>
    </row>
    <row r="346" spans="1:6" s="1" customFormat="1" ht="15">
      <c r="A346" s="87" t="s">
        <v>630</v>
      </c>
      <c r="B346" s="127" t="s">
        <v>158</v>
      </c>
      <c r="C346" s="127" t="s">
        <v>146</v>
      </c>
      <c r="D346" s="128"/>
      <c r="E346" s="127"/>
      <c r="F346" s="195">
        <f>SUM(F347+F355)</f>
        <v>17300311.6</v>
      </c>
    </row>
    <row r="347" spans="1:6" s="1" customFormat="1" ht="28.5">
      <c r="A347" s="87" t="s">
        <v>744</v>
      </c>
      <c r="B347" s="127" t="s">
        <v>158</v>
      </c>
      <c r="C347" s="127" t="s">
        <v>146</v>
      </c>
      <c r="D347" s="128" t="s">
        <v>333</v>
      </c>
      <c r="E347" s="126"/>
      <c r="F347" s="196">
        <f>SUM(F348)</f>
        <v>17295311.6</v>
      </c>
    </row>
    <row r="348" spans="1:6" ht="45">
      <c r="A348" s="88" t="s">
        <v>784</v>
      </c>
      <c r="B348" s="127" t="s">
        <v>158</v>
      </c>
      <c r="C348" s="127" t="s">
        <v>146</v>
      </c>
      <c r="D348" s="128" t="s">
        <v>416</v>
      </c>
      <c r="E348" s="127"/>
      <c r="F348" s="195">
        <f>SUM(F349)</f>
        <v>17295311.6</v>
      </c>
    </row>
    <row r="349" spans="1:6" ht="30">
      <c r="A349" s="88" t="s">
        <v>417</v>
      </c>
      <c r="B349" s="126" t="s">
        <v>158</v>
      </c>
      <c r="C349" s="126" t="s">
        <v>146</v>
      </c>
      <c r="D349" s="130" t="s">
        <v>0</v>
      </c>
      <c r="E349" s="126"/>
      <c r="F349" s="196">
        <f>SUM(F350)</f>
        <v>17295311.6</v>
      </c>
    </row>
    <row r="350" spans="1:6" ht="30">
      <c r="A350" s="88" t="s">
        <v>217</v>
      </c>
      <c r="B350" s="126" t="s">
        <v>158</v>
      </c>
      <c r="C350" s="126" t="s">
        <v>146</v>
      </c>
      <c r="D350" s="130" t="s">
        <v>1</v>
      </c>
      <c r="E350" s="126"/>
      <c r="F350" s="196">
        <f>SUM(F351:F354)</f>
        <v>17295311.6</v>
      </c>
    </row>
    <row r="351" spans="1:6" ht="45">
      <c r="A351" s="88" t="s">
        <v>212</v>
      </c>
      <c r="B351" s="126" t="s">
        <v>158</v>
      </c>
      <c r="C351" s="126" t="s">
        <v>146</v>
      </c>
      <c r="D351" s="130" t="s">
        <v>1</v>
      </c>
      <c r="E351" s="126" t="s">
        <v>144</v>
      </c>
      <c r="F351" s="196">
        <v>14387980</v>
      </c>
    </row>
    <row r="352" spans="1:6" ht="30">
      <c r="A352" s="88" t="s">
        <v>105</v>
      </c>
      <c r="B352" s="126" t="s">
        <v>158</v>
      </c>
      <c r="C352" s="126" t="s">
        <v>146</v>
      </c>
      <c r="D352" s="130" t="s">
        <v>1</v>
      </c>
      <c r="E352" s="126" t="s">
        <v>147</v>
      </c>
      <c r="F352" s="196">
        <v>1627346.6</v>
      </c>
    </row>
    <row r="353" spans="1:6" ht="15">
      <c r="A353" s="88" t="s">
        <v>170</v>
      </c>
      <c r="B353" s="126" t="s">
        <v>158</v>
      </c>
      <c r="C353" s="126" t="s">
        <v>146</v>
      </c>
      <c r="D353" s="130" t="s">
        <v>1</v>
      </c>
      <c r="E353" s="126" t="s">
        <v>169</v>
      </c>
      <c r="F353" s="196">
        <v>123500</v>
      </c>
    </row>
    <row r="354" spans="1:6" ht="15">
      <c r="A354" s="88" t="s">
        <v>149</v>
      </c>
      <c r="B354" s="126" t="s">
        <v>158</v>
      </c>
      <c r="C354" s="126" t="s">
        <v>146</v>
      </c>
      <c r="D354" s="130" t="s">
        <v>1</v>
      </c>
      <c r="E354" s="126" t="s">
        <v>148</v>
      </c>
      <c r="F354" s="196">
        <v>1156485</v>
      </c>
    </row>
    <row r="355" spans="1:6" ht="30">
      <c r="A355" s="88" t="s">
        <v>751</v>
      </c>
      <c r="B355" s="126" t="s">
        <v>158</v>
      </c>
      <c r="C355" s="126" t="s">
        <v>146</v>
      </c>
      <c r="D355" s="130" t="s">
        <v>752</v>
      </c>
      <c r="E355" s="126"/>
      <c r="F355" s="196">
        <f>SUM(F356)</f>
        <v>5000</v>
      </c>
    </row>
    <row r="356" spans="1:6" ht="38.25" customHeight="1">
      <c r="A356" s="88" t="s">
        <v>768</v>
      </c>
      <c r="B356" s="126" t="s">
        <v>158</v>
      </c>
      <c r="C356" s="126" t="s">
        <v>146</v>
      </c>
      <c r="D356" s="130" t="s">
        <v>754</v>
      </c>
      <c r="E356" s="126"/>
      <c r="F356" s="196">
        <f>SUM(F357)</f>
        <v>5000</v>
      </c>
    </row>
    <row r="357" spans="1:6" ht="30">
      <c r="A357" s="88" t="s">
        <v>755</v>
      </c>
      <c r="B357" s="126" t="s">
        <v>158</v>
      </c>
      <c r="C357" s="126" t="s">
        <v>146</v>
      </c>
      <c r="D357" s="130" t="s">
        <v>756</v>
      </c>
      <c r="E357" s="126"/>
      <c r="F357" s="196">
        <f>SUM(F358)</f>
        <v>5000</v>
      </c>
    </row>
    <row r="358" spans="1:6" ht="30">
      <c r="A358" s="88" t="s">
        <v>217</v>
      </c>
      <c r="B358" s="126" t="s">
        <v>158</v>
      </c>
      <c r="C358" s="126" t="s">
        <v>146</v>
      </c>
      <c r="D358" s="130" t="s">
        <v>765</v>
      </c>
      <c r="E358" s="126"/>
      <c r="F358" s="196">
        <f>SUM(F359)</f>
        <v>5000</v>
      </c>
    </row>
    <row r="359" spans="1:6" ht="30">
      <c r="A359" s="88" t="s">
        <v>105</v>
      </c>
      <c r="B359" s="126" t="s">
        <v>158</v>
      </c>
      <c r="C359" s="126" t="s">
        <v>146</v>
      </c>
      <c r="D359" s="130" t="s">
        <v>765</v>
      </c>
      <c r="E359" s="126" t="s">
        <v>147</v>
      </c>
      <c r="F359" s="196">
        <v>5000</v>
      </c>
    </row>
    <row r="360" spans="1:6" ht="15">
      <c r="A360" s="87" t="s">
        <v>785</v>
      </c>
      <c r="B360" s="127" t="s">
        <v>158</v>
      </c>
      <c r="C360" s="127" t="s">
        <v>158</v>
      </c>
      <c r="D360" s="128"/>
      <c r="E360" s="126"/>
      <c r="F360" s="195">
        <f>SUM(F361)</f>
        <v>2541529</v>
      </c>
    </row>
    <row r="361" spans="1:6" s="1" customFormat="1" ht="50.25" customHeight="1">
      <c r="A361" s="87" t="s">
        <v>861</v>
      </c>
      <c r="B361" s="127" t="s">
        <v>158</v>
      </c>
      <c r="C361" s="127" t="s">
        <v>158</v>
      </c>
      <c r="D361" s="128" t="s">
        <v>344</v>
      </c>
      <c r="E361" s="127"/>
      <c r="F361" s="195">
        <f>SUM(F362+F367)</f>
        <v>2541529</v>
      </c>
    </row>
    <row r="362" spans="1:6" s="1" customFormat="1" ht="60">
      <c r="A362" s="90" t="s">
        <v>863</v>
      </c>
      <c r="B362" s="126" t="s">
        <v>158</v>
      </c>
      <c r="C362" s="126" t="s">
        <v>158</v>
      </c>
      <c r="D362" s="130" t="s">
        <v>2</v>
      </c>
      <c r="E362" s="126"/>
      <c r="F362" s="196">
        <f>SUM(F363)</f>
        <v>100000</v>
      </c>
    </row>
    <row r="363" spans="1:6" s="1" customFormat="1" ht="30">
      <c r="A363" s="90" t="s">
        <v>3</v>
      </c>
      <c r="B363" s="126" t="s">
        <v>158</v>
      </c>
      <c r="C363" s="126" t="s">
        <v>158</v>
      </c>
      <c r="D363" s="130" t="s">
        <v>4</v>
      </c>
      <c r="E363" s="126"/>
      <c r="F363" s="196">
        <f>SUM(F364)</f>
        <v>100000</v>
      </c>
    </row>
    <row r="364" spans="1:6" s="1" customFormat="1" ht="15">
      <c r="A364" s="27" t="s">
        <v>218</v>
      </c>
      <c r="B364" s="126" t="s">
        <v>158</v>
      </c>
      <c r="C364" s="126" t="s">
        <v>158</v>
      </c>
      <c r="D364" s="130" t="s">
        <v>5</v>
      </c>
      <c r="E364" s="126"/>
      <c r="F364" s="196">
        <f>SUM(F365+F366)</f>
        <v>100000</v>
      </c>
    </row>
    <row r="365" spans="1:6" ht="30">
      <c r="A365" s="88" t="s">
        <v>105</v>
      </c>
      <c r="B365" s="126" t="s">
        <v>158</v>
      </c>
      <c r="C365" s="126" t="s">
        <v>158</v>
      </c>
      <c r="D365" s="130" t="s">
        <v>6</v>
      </c>
      <c r="E365" s="126" t="s">
        <v>147</v>
      </c>
      <c r="F365" s="196">
        <v>30000</v>
      </c>
    </row>
    <row r="366" spans="1:6" ht="15">
      <c r="A366" s="88" t="s">
        <v>170</v>
      </c>
      <c r="B366" s="126" t="s">
        <v>158</v>
      </c>
      <c r="C366" s="126" t="s">
        <v>158</v>
      </c>
      <c r="D366" s="130" t="s">
        <v>6</v>
      </c>
      <c r="E366" s="126" t="s">
        <v>169</v>
      </c>
      <c r="F366" s="196">
        <v>70000</v>
      </c>
    </row>
    <row r="367" spans="1:6" ht="60">
      <c r="A367" s="90" t="s">
        <v>865</v>
      </c>
      <c r="B367" s="126" t="s">
        <v>158</v>
      </c>
      <c r="C367" s="126" t="s">
        <v>158</v>
      </c>
      <c r="D367" s="130" t="s">
        <v>7</v>
      </c>
      <c r="E367" s="126"/>
      <c r="F367" s="196">
        <f>SUM(F368)</f>
        <v>2441529</v>
      </c>
    </row>
    <row r="368" spans="1:6" ht="15">
      <c r="A368" s="90" t="s">
        <v>746</v>
      </c>
      <c r="B368" s="126" t="s">
        <v>158</v>
      </c>
      <c r="C368" s="126" t="s">
        <v>158</v>
      </c>
      <c r="D368" s="130" t="s">
        <v>33</v>
      </c>
      <c r="E368" s="126"/>
      <c r="F368" s="196">
        <f>SUM(F371+F369)</f>
        <v>2441529</v>
      </c>
    </row>
    <row r="369" spans="1:6" ht="45">
      <c r="A369" s="263" t="s">
        <v>940</v>
      </c>
      <c r="B369" s="126" t="s">
        <v>158</v>
      </c>
      <c r="C369" s="126" t="s">
        <v>158</v>
      </c>
      <c r="D369" s="130" t="s">
        <v>939</v>
      </c>
      <c r="E369" s="126"/>
      <c r="F369" s="196">
        <f>SUM(F370)</f>
        <v>874800</v>
      </c>
    </row>
    <row r="370" spans="1:6" ht="30">
      <c r="A370" s="88" t="s">
        <v>105</v>
      </c>
      <c r="B370" s="126" t="s">
        <v>158</v>
      </c>
      <c r="C370" s="126" t="s">
        <v>158</v>
      </c>
      <c r="D370" s="130" t="s">
        <v>939</v>
      </c>
      <c r="E370" s="126" t="s">
        <v>147</v>
      </c>
      <c r="F370" s="196">
        <v>874800</v>
      </c>
    </row>
    <row r="371" spans="1:6" ht="15">
      <c r="A371" s="27" t="s">
        <v>90</v>
      </c>
      <c r="B371" s="126" t="s">
        <v>158</v>
      </c>
      <c r="C371" s="126" t="s">
        <v>158</v>
      </c>
      <c r="D371" s="130" t="s">
        <v>91</v>
      </c>
      <c r="E371" s="126"/>
      <c r="F371" s="196">
        <f>SUM(F372:F373)</f>
        <v>1566729</v>
      </c>
    </row>
    <row r="372" spans="1:6" ht="30">
      <c r="A372" s="88" t="s">
        <v>105</v>
      </c>
      <c r="B372" s="126" t="s">
        <v>158</v>
      </c>
      <c r="C372" s="126" t="s">
        <v>158</v>
      </c>
      <c r="D372" s="130" t="s">
        <v>91</v>
      </c>
      <c r="E372" s="126" t="s">
        <v>147</v>
      </c>
      <c r="F372" s="196">
        <v>213300</v>
      </c>
    </row>
    <row r="373" spans="1:6" s="3" customFormat="1" ht="15">
      <c r="A373" s="88" t="s">
        <v>170</v>
      </c>
      <c r="B373" s="126" t="s">
        <v>158</v>
      </c>
      <c r="C373" s="126" t="s">
        <v>158</v>
      </c>
      <c r="D373" s="130" t="s">
        <v>91</v>
      </c>
      <c r="E373" s="126" t="s">
        <v>169</v>
      </c>
      <c r="F373" s="196">
        <v>1353429</v>
      </c>
    </row>
    <row r="374" spans="1:6" s="3" customFormat="1" ht="15">
      <c r="A374" s="87" t="s">
        <v>161</v>
      </c>
      <c r="B374" s="127" t="s">
        <v>158</v>
      </c>
      <c r="C374" s="127" t="s">
        <v>162</v>
      </c>
      <c r="D374" s="128"/>
      <c r="E374" s="126"/>
      <c r="F374" s="195">
        <f>SUM(F375)</f>
        <v>8973262</v>
      </c>
    </row>
    <row r="375" spans="1:6" s="1" customFormat="1" ht="30">
      <c r="A375" s="90" t="s">
        <v>749</v>
      </c>
      <c r="B375" s="126" t="s">
        <v>158</v>
      </c>
      <c r="C375" s="126" t="s">
        <v>162</v>
      </c>
      <c r="D375" s="126" t="s">
        <v>333</v>
      </c>
      <c r="E375" s="126"/>
      <c r="F375" s="196">
        <f>SUM(F376)</f>
        <v>8973262</v>
      </c>
    </row>
    <row r="376" spans="1:6" s="1" customFormat="1" ht="60">
      <c r="A376" s="90" t="s">
        <v>722</v>
      </c>
      <c r="B376" s="126" t="s">
        <v>158</v>
      </c>
      <c r="C376" s="126" t="s">
        <v>162</v>
      </c>
      <c r="D376" s="126" t="s">
        <v>404</v>
      </c>
      <c r="E376" s="126"/>
      <c r="F376" s="196">
        <f>SUM(F377+F387)</f>
        <v>8973262</v>
      </c>
    </row>
    <row r="377" spans="1:6" s="1" customFormat="1" ht="30">
      <c r="A377" s="88" t="s">
        <v>9</v>
      </c>
      <c r="B377" s="126" t="s">
        <v>158</v>
      </c>
      <c r="C377" s="126" t="s">
        <v>162</v>
      </c>
      <c r="D377" s="126" t="s">
        <v>8</v>
      </c>
      <c r="E377" s="126"/>
      <c r="F377" s="196">
        <f>SUM(F378+F380+F384)</f>
        <v>8968762</v>
      </c>
    </row>
    <row r="378" spans="1:6" s="1" customFormat="1" ht="30">
      <c r="A378" s="88" t="s">
        <v>131</v>
      </c>
      <c r="B378" s="126" t="s">
        <v>158</v>
      </c>
      <c r="C378" s="126" t="s">
        <v>162</v>
      </c>
      <c r="D378" s="126" t="s">
        <v>10</v>
      </c>
      <c r="E378" s="126"/>
      <c r="F378" s="196">
        <f>SUM(F379)</f>
        <v>166326</v>
      </c>
    </row>
    <row r="379" spans="1:6" s="1" customFormat="1" ht="45">
      <c r="A379" s="88" t="s">
        <v>786</v>
      </c>
      <c r="B379" s="126" t="s">
        <v>158</v>
      </c>
      <c r="C379" s="126" t="s">
        <v>162</v>
      </c>
      <c r="D379" s="126" t="s">
        <v>10</v>
      </c>
      <c r="E379" s="126" t="s">
        <v>144</v>
      </c>
      <c r="F379" s="196">
        <v>166326</v>
      </c>
    </row>
    <row r="380" spans="1:6" ht="31.5" customHeight="1">
      <c r="A380" s="88" t="s">
        <v>217</v>
      </c>
      <c r="B380" s="126" t="s">
        <v>158</v>
      </c>
      <c r="C380" s="126" t="s">
        <v>162</v>
      </c>
      <c r="D380" s="126" t="s">
        <v>407</v>
      </c>
      <c r="E380" s="126"/>
      <c r="F380" s="196">
        <f>SUM(F381:F383)</f>
        <v>8672436</v>
      </c>
    </row>
    <row r="381" spans="1:6" ht="45">
      <c r="A381" s="88" t="s">
        <v>212</v>
      </c>
      <c r="B381" s="126" t="s">
        <v>158</v>
      </c>
      <c r="C381" s="126" t="s">
        <v>162</v>
      </c>
      <c r="D381" s="126" t="s">
        <v>407</v>
      </c>
      <c r="E381" s="126" t="s">
        <v>144</v>
      </c>
      <c r="F381" s="196">
        <v>7346500</v>
      </c>
    </row>
    <row r="382" spans="1:6" ht="30">
      <c r="A382" s="88" t="s">
        <v>105</v>
      </c>
      <c r="B382" s="126" t="s">
        <v>158</v>
      </c>
      <c r="C382" s="126" t="s">
        <v>162</v>
      </c>
      <c r="D382" s="126" t="s">
        <v>12</v>
      </c>
      <c r="E382" s="126" t="s">
        <v>147</v>
      </c>
      <c r="F382" s="196">
        <v>1315936</v>
      </c>
    </row>
    <row r="383" spans="1:6" ht="15">
      <c r="A383" s="88" t="s">
        <v>149</v>
      </c>
      <c r="B383" s="126" t="s">
        <v>158</v>
      </c>
      <c r="C383" s="126" t="s">
        <v>162</v>
      </c>
      <c r="D383" s="126" t="s">
        <v>12</v>
      </c>
      <c r="E383" s="126" t="s">
        <v>148</v>
      </c>
      <c r="F383" s="196">
        <v>10000</v>
      </c>
    </row>
    <row r="384" spans="1:6" ht="15">
      <c r="A384" s="27" t="s">
        <v>93</v>
      </c>
      <c r="B384" s="126" t="s">
        <v>158</v>
      </c>
      <c r="C384" s="126" t="s">
        <v>162</v>
      </c>
      <c r="D384" s="126" t="s">
        <v>94</v>
      </c>
      <c r="E384" s="126"/>
      <c r="F384" s="196">
        <f>SUM(F385)</f>
        <v>130000</v>
      </c>
    </row>
    <row r="385" spans="1:6" ht="30">
      <c r="A385" s="88" t="s">
        <v>105</v>
      </c>
      <c r="B385" s="126" t="s">
        <v>158</v>
      </c>
      <c r="C385" s="126" t="s">
        <v>162</v>
      </c>
      <c r="D385" s="126" t="s">
        <v>94</v>
      </c>
      <c r="E385" s="126" t="s">
        <v>147</v>
      </c>
      <c r="F385" s="196">
        <v>130000</v>
      </c>
    </row>
    <row r="386" spans="1:6" ht="30">
      <c r="A386" s="88" t="s">
        <v>1032</v>
      </c>
      <c r="B386" s="126" t="s">
        <v>158</v>
      </c>
      <c r="C386" s="126" t="s">
        <v>162</v>
      </c>
      <c r="D386" s="126" t="s">
        <v>1011</v>
      </c>
      <c r="E386" s="126"/>
      <c r="F386" s="196">
        <f>SUM(F387)</f>
        <v>4500</v>
      </c>
    </row>
    <row r="387" spans="1:6" ht="15">
      <c r="A387" s="27" t="s">
        <v>93</v>
      </c>
      <c r="B387" s="126" t="s">
        <v>158</v>
      </c>
      <c r="C387" s="126" t="s">
        <v>162</v>
      </c>
      <c r="D387" s="126" t="s">
        <v>997</v>
      </c>
      <c r="E387" s="126"/>
      <c r="F387" s="196">
        <f>SUM(F388)</f>
        <v>4500</v>
      </c>
    </row>
    <row r="388" spans="1:6" ht="15">
      <c r="A388" s="88" t="s">
        <v>994</v>
      </c>
      <c r="B388" s="126" t="s">
        <v>158</v>
      </c>
      <c r="C388" s="126" t="s">
        <v>162</v>
      </c>
      <c r="D388" s="126" t="s">
        <v>997</v>
      </c>
      <c r="E388" s="126" t="s">
        <v>169</v>
      </c>
      <c r="F388" s="196">
        <v>4500</v>
      </c>
    </row>
    <row r="389" spans="1:6" s="3" customFormat="1" ht="15">
      <c r="A389" s="87" t="s">
        <v>163</v>
      </c>
      <c r="B389" s="127" t="s">
        <v>165</v>
      </c>
      <c r="C389" s="127"/>
      <c r="D389" s="132"/>
      <c r="E389" s="126"/>
      <c r="F389" s="195">
        <f>SUM(F390+F411)</f>
        <v>15247387</v>
      </c>
    </row>
    <row r="390" spans="1:6" s="3" customFormat="1" ht="15">
      <c r="A390" s="87" t="s">
        <v>164</v>
      </c>
      <c r="B390" s="127" t="s">
        <v>165</v>
      </c>
      <c r="C390" s="127" t="s">
        <v>141</v>
      </c>
      <c r="D390" s="128"/>
      <c r="E390" s="126"/>
      <c r="F390" s="195">
        <f>SUM(F391)</f>
        <v>13874615</v>
      </c>
    </row>
    <row r="391" spans="1:6" ht="30">
      <c r="A391" s="90" t="s">
        <v>350</v>
      </c>
      <c r="B391" s="126" t="s">
        <v>165</v>
      </c>
      <c r="C391" s="126" t="s">
        <v>141</v>
      </c>
      <c r="D391" s="130" t="s">
        <v>351</v>
      </c>
      <c r="E391" s="126"/>
      <c r="F391" s="196">
        <f>SUM(F397+F403+F392)</f>
        <v>13874615</v>
      </c>
    </row>
    <row r="392" spans="1:6" ht="30">
      <c r="A392" s="90" t="s">
        <v>61</v>
      </c>
      <c r="B392" s="126" t="s">
        <v>165</v>
      </c>
      <c r="C392" s="126" t="s">
        <v>141</v>
      </c>
      <c r="D392" s="130" t="s">
        <v>60</v>
      </c>
      <c r="E392" s="126"/>
      <c r="F392" s="196">
        <f>SUM(F393)</f>
        <v>1093134</v>
      </c>
    </row>
    <row r="393" spans="1:6" ht="15">
      <c r="A393" s="90" t="s">
        <v>59</v>
      </c>
      <c r="B393" s="126" t="s">
        <v>165</v>
      </c>
      <c r="C393" s="126" t="s">
        <v>141</v>
      </c>
      <c r="D393" s="130" t="s">
        <v>270</v>
      </c>
      <c r="E393" s="126"/>
      <c r="F393" s="196">
        <f>SUM(F394)</f>
        <v>1093134</v>
      </c>
    </row>
    <row r="394" spans="1:6" ht="30">
      <c r="A394" s="88" t="s">
        <v>217</v>
      </c>
      <c r="B394" s="126" t="s">
        <v>165</v>
      </c>
      <c r="C394" s="126" t="s">
        <v>141</v>
      </c>
      <c r="D394" s="130" t="s">
        <v>62</v>
      </c>
      <c r="E394" s="126"/>
      <c r="F394" s="196">
        <f>SUM(F395:F396)</f>
        <v>1093134</v>
      </c>
    </row>
    <row r="395" spans="1:6" ht="45">
      <c r="A395" s="88" t="s">
        <v>212</v>
      </c>
      <c r="B395" s="126" t="s">
        <v>165</v>
      </c>
      <c r="C395" s="126" t="s">
        <v>141</v>
      </c>
      <c r="D395" s="130" t="s">
        <v>62</v>
      </c>
      <c r="E395" s="126" t="s">
        <v>144</v>
      </c>
      <c r="F395" s="196">
        <v>1066134</v>
      </c>
    </row>
    <row r="396" spans="1:6" ht="30">
      <c r="A396" s="88" t="s">
        <v>105</v>
      </c>
      <c r="B396" s="126" t="s">
        <v>165</v>
      </c>
      <c r="C396" s="126" t="s">
        <v>141</v>
      </c>
      <c r="D396" s="130" t="s">
        <v>62</v>
      </c>
      <c r="E396" s="126" t="s">
        <v>147</v>
      </c>
      <c r="F396" s="196">
        <v>27000</v>
      </c>
    </row>
    <row r="397" spans="1:6" ht="30">
      <c r="A397" s="88" t="s">
        <v>352</v>
      </c>
      <c r="B397" s="126" t="s">
        <v>165</v>
      </c>
      <c r="C397" s="126" t="s">
        <v>141</v>
      </c>
      <c r="D397" s="126" t="s">
        <v>353</v>
      </c>
      <c r="E397" s="126"/>
      <c r="F397" s="196">
        <f>SUM(F398)</f>
        <v>5926714</v>
      </c>
    </row>
    <row r="398" spans="1:6" ht="15">
      <c r="A398" s="88" t="s">
        <v>354</v>
      </c>
      <c r="B398" s="126" t="s">
        <v>165</v>
      </c>
      <c r="C398" s="126" t="s">
        <v>141</v>
      </c>
      <c r="D398" s="126" t="s">
        <v>355</v>
      </c>
      <c r="E398" s="126"/>
      <c r="F398" s="196">
        <f>SUM(F399)</f>
        <v>5926714</v>
      </c>
    </row>
    <row r="399" spans="1:6" ht="30">
      <c r="A399" s="88" t="s">
        <v>217</v>
      </c>
      <c r="B399" s="126" t="s">
        <v>165</v>
      </c>
      <c r="C399" s="126" t="s">
        <v>141</v>
      </c>
      <c r="D399" s="126" t="s">
        <v>356</v>
      </c>
      <c r="E399" s="126"/>
      <c r="F399" s="196">
        <f>SUM(F400:F402)</f>
        <v>5926714</v>
      </c>
    </row>
    <row r="400" spans="1:6" ht="45">
      <c r="A400" s="88" t="s">
        <v>212</v>
      </c>
      <c r="B400" s="126" t="s">
        <v>165</v>
      </c>
      <c r="C400" s="126" t="s">
        <v>141</v>
      </c>
      <c r="D400" s="126" t="s">
        <v>357</v>
      </c>
      <c r="E400" s="126" t="s">
        <v>144</v>
      </c>
      <c r="F400" s="196">
        <v>4748000</v>
      </c>
    </row>
    <row r="401" spans="1:6" ht="30">
      <c r="A401" s="88" t="s">
        <v>105</v>
      </c>
      <c r="B401" s="126" t="s">
        <v>165</v>
      </c>
      <c r="C401" s="126" t="s">
        <v>141</v>
      </c>
      <c r="D401" s="126" t="s">
        <v>358</v>
      </c>
      <c r="E401" s="126" t="s">
        <v>147</v>
      </c>
      <c r="F401" s="196">
        <v>1123786</v>
      </c>
    </row>
    <row r="402" spans="1:6" ht="15">
      <c r="A402" s="88" t="s">
        <v>149</v>
      </c>
      <c r="B402" s="126" t="s">
        <v>165</v>
      </c>
      <c r="C402" s="126" t="s">
        <v>141</v>
      </c>
      <c r="D402" s="126" t="s">
        <v>356</v>
      </c>
      <c r="E402" s="126" t="s">
        <v>148</v>
      </c>
      <c r="F402" s="196">
        <v>54928</v>
      </c>
    </row>
    <row r="403" spans="1:6" ht="45">
      <c r="A403" s="88" t="s">
        <v>359</v>
      </c>
      <c r="B403" s="126" t="s">
        <v>165</v>
      </c>
      <c r="C403" s="126" t="s">
        <v>141</v>
      </c>
      <c r="D403" s="126" t="s">
        <v>360</v>
      </c>
      <c r="E403" s="126"/>
      <c r="F403" s="196">
        <f>SUM(F404)</f>
        <v>6854767</v>
      </c>
    </row>
    <row r="404" spans="1:6" ht="30">
      <c r="A404" s="88" t="s">
        <v>361</v>
      </c>
      <c r="B404" s="126" t="s">
        <v>165</v>
      </c>
      <c r="C404" s="126" t="s">
        <v>141</v>
      </c>
      <c r="D404" s="126" t="s">
        <v>362</v>
      </c>
      <c r="E404" s="126"/>
      <c r="F404" s="196">
        <f>SUM(F407+F405)</f>
        <v>6854767</v>
      </c>
    </row>
    <row r="405" spans="1:6" ht="30">
      <c r="A405" s="88" t="s">
        <v>787</v>
      </c>
      <c r="B405" s="126" t="s">
        <v>165</v>
      </c>
      <c r="C405" s="126" t="s">
        <v>141</v>
      </c>
      <c r="D405" s="126" t="s">
        <v>788</v>
      </c>
      <c r="E405" s="126"/>
      <c r="F405" s="196">
        <f>SUM(F406)</f>
        <v>388720</v>
      </c>
    </row>
    <row r="406" spans="1:6" ht="30">
      <c r="A406" s="88" t="s">
        <v>105</v>
      </c>
      <c r="B406" s="126" t="s">
        <v>165</v>
      </c>
      <c r="C406" s="126" t="s">
        <v>141</v>
      </c>
      <c r="D406" s="126" t="s">
        <v>788</v>
      </c>
      <c r="E406" s="126" t="s">
        <v>147</v>
      </c>
      <c r="F406" s="196">
        <v>388720</v>
      </c>
    </row>
    <row r="407" spans="1:6" ht="30">
      <c r="A407" s="88" t="s">
        <v>217</v>
      </c>
      <c r="B407" s="126" t="s">
        <v>165</v>
      </c>
      <c r="C407" s="126" t="s">
        <v>141</v>
      </c>
      <c r="D407" s="126" t="s">
        <v>363</v>
      </c>
      <c r="E407" s="126"/>
      <c r="F407" s="196">
        <f>SUM(F408:F410)</f>
        <v>6466047</v>
      </c>
    </row>
    <row r="408" spans="1:6" ht="45">
      <c r="A408" s="88" t="s">
        <v>212</v>
      </c>
      <c r="B408" s="126" t="s">
        <v>165</v>
      </c>
      <c r="C408" s="126" t="s">
        <v>141</v>
      </c>
      <c r="D408" s="126" t="s">
        <v>363</v>
      </c>
      <c r="E408" s="126" t="s">
        <v>144</v>
      </c>
      <c r="F408" s="196">
        <v>4651977</v>
      </c>
    </row>
    <row r="409" spans="1:6" ht="30">
      <c r="A409" s="88" t="s">
        <v>105</v>
      </c>
      <c r="B409" s="126" t="s">
        <v>165</v>
      </c>
      <c r="C409" s="126" t="s">
        <v>141</v>
      </c>
      <c r="D409" s="126" t="s">
        <v>363</v>
      </c>
      <c r="E409" s="126" t="s">
        <v>147</v>
      </c>
      <c r="F409" s="196">
        <v>1794454</v>
      </c>
    </row>
    <row r="410" spans="1:6" ht="15">
      <c r="A410" s="88" t="s">
        <v>149</v>
      </c>
      <c r="B410" s="126" t="s">
        <v>165</v>
      </c>
      <c r="C410" s="126" t="s">
        <v>141</v>
      </c>
      <c r="D410" s="126" t="s">
        <v>364</v>
      </c>
      <c r="E410" s="126" t="s">
        <v>148</v>
      </c>
      <c r="F410" s="196">
        <v>19616</v>
      </c>
    </row>
    <row r="411" spans="1:6" ht="15">
      <c r="A411" s="87" t="s">
        <v>166</v>
      </c>
      <c r="B411" s="127" t="s">
        <v>165</v>
      </c>
      <c r="C411" s="127" t="s">
        <v>151</v>
      </c>
      <c r="D411" s="132"/>
      <c r="E411" s="126"/>
      <c r="F411" s="195">
        <f>SUM(F412)</f>
        <v>1372772</v>
      </c>
    </row>
    <row r="412" spans="1:6" ht="30">
      <c r="A412" s="88" t="s">
        <v>201</v>
      </c>
      <c r="B412" s="126" t="s">
        <v>165</v>
      </c>
      <c r="C412" s="126" t="s">
        <v>151</v>
      </c>
      <c r="D412" s="126" t="s">
        <v>365</v>
      </c>
      <c r="E412" s="126"/>
      <c r="F412" s="196">
        <f>SUM(F413+F417)</f>
        <v>1372772</v>
      </c>
    </row>
    <row r="413" spans="1:6" ht="30">
      <c r="A413" s="88" t="s">
        <v>352</v>
      </c>
      <c r="B413" s="126" t="s">
        <v>165</v>
      </c>
      <c r="C413" s="126" t="s">
        <v>151</v>
      </c>
      <c r="D413" s="126" t="s">
        <v>36</v>
      </c>
      <c r="E413" s="126"/>
      <c r="F413" s="196">
        <f>SUM(F414)</f>
        <v>151200</v>
      </c>
    </row>
    <row r="414" spans="1:6" ht="115.5" customHeight="1">
      <c r="A414" s="88" t="s">
        <v>38</v>
      </c>
      <c r="B414" s="126" t="s">
        <v>165</v>
      </c>
      <c r="C414" s="126" t="s">
        <v>151</v>
      </c>
      <c r="D414" s="126" t="s">
        <v>37</v>
      </c>
      <c r="E414" s="126"/>
      <c r="F414" s="196">
        <f>SUM(F415)</f>
        <v>151200</v>
      </c>
    </row>
    <row r="415" spans="1:6" ht="75">
      <c r="A415" s="88" t="s">
        <v>39</v>
      </c>
      <c r="B415" s="126" t="s">
        <v>165</v>
      </c>
      <c r="C415" s="126" t="s">
        <v>151</v>
      </c>
      <c r="D415" s="126" t="s">
        <v>40</v>
      </c>
      <c r="E415" s="126"/>
      <c r="F415" s="196">
        <f>SUM(F416)</f>
        <v>151200</v>
      </c>
    </row>
    <row r="416" spans="1:6" ht="15">
      <c r="A416" s="88" t="s">
        <v>152</v>
      </c>
      <c r="B416" s="126" t="s">
        <v>165</v>
      </c>
      <c r="C416" s="126" t="s">
        <v>151</v>
      </c>
      <c r="D416" s="126" t="s">
        <v>40</v>
      </c>
      <c r="E416" s="126" t="s">
        <v>206</v>
      </c>
      <c r="F416" s="196">
        <v>151200</v>
      </c>
    </row>
    <row r="417" spans="1:6" ht="45">
      <c r="A417" s="88" t="s">
        <v>359</v>
      </c>
      <c r="B417" s="126" t="s">
        <v>165</v>
      </c>
      <c r="C417" s="126" t="s">
        <v>151</v>
      </c>
      <c r="D417" s="126" t="s">
        <v>360</v>
      </c>
      <c r="E417" s="126"/>
      <c r="F417" s="196">
        <f>SUM(F418)</f>
        <v>1221572</v>
      </c>
    </row>
    <row r="418" spans="1:6" ht="30">
      <c r="A418" s="88" t="s">
        <v>361</v>
      </c>
      <c r="B418" s="126" t="s">
        <v>165</v>
      </c>
      <c r="C418" s="126" t="s">
        <v>151</v>
      </c>
      <c r="D418" s="126" t="s">
        <v>362</v>
      </c>
      <c r="E418" s="126"/>
      <c r="F418" s="196">
        <f>SUM(F419+F421)</f>
        <v>1221572</v>
      </c>
    </row>
    <row r="419" spans="1:6" ht="45">
      <c r="A419" s="88" t="s">
        <v>219</v>
      </c>
      <c r="B419" s="126" t="s">
        <v>165</v>
      </c>
      <c r="C419" s="126" t="s">
        <v>151</v>
      </c>
      <c r="D419" s="126" t="s">
        <v>366</v>
      </c>
      <c r="E419" s="126"/>
      <c r="F419" s="196">
        <f>SUM(F420)</f>
        <v>52872</v>
      </c>
    </row>
    <row r="420" spans="1:6" ht="45">
      <c r="A420" s="88" t="s">
        <v>212</v>
      </c>
      <c r="B420" s="126" t="s">
        <v>165</v>
      </c>
      <c r="C420" s="126" t="s">
        <v>151</v>
      </c>
      <c r="D420" s="126" t="s">
        <v>366</v>
      </c>
      <c r="E420" s="126" t="s">
        <v>144</v>
      </c>
      <c r="F420" s="196">
        <v>52872</v>
      </c>
    </row>
    <row r="421" spans="1:6" ht="30">
      <c r="A421" s="88" t="s">
        <v>217</v>
      </c>
      <c r="B421" s="126" t="s">
        <v>165</v>
      </c>
      <c r="C421" s="126" t="s">
        <v>151</v>
      </c>
      <c r="D421" s="126" t="s">
        <v>363</v>
      </c>
      <c r="E421" s="126"/>
      <c r="F421" s="196">
        <f>SUM(F422:F424)</f>
        <v>1168700</v>
      </c>
    </row>
    <row r="422" spans="1:6" ht="45">
      <c r="A422" s="88" t="s">
        <v>212</v>
      </c>
      <c r="B422" s="126" t="s">
        <v>165</v>
      </c>
      <c r="C422" s="126" t="s">
        <v>151</v>
      </c>
      <c r="D422" s="126" t="s">
        <v>363</v>
      </c>
      <c r="E422" s="126" t="s">
        <v>144</v>
      </c>
      <c r="F422" s="196">
        <v>830700</v>
      </c>
    </row>
    <row r="423" spans="1:6" ht="30">
      <c r="A423" s="88" t="s">
        <v>105</v>
      </c>
      <c r="B423" s="126" t="s">
        <v>165</v>
      </c>
      <c r="C423" s="126" t="s">
        <v>151</v>
      </c>
      <c r="D423" s="126" t="s">
        <v>363</v>
      </c>
      <c r="E423" s="126" t="s">
        <v>147</v>
      </c>
      <c r="F423" s="196">
        <v>337000</v>
      </c>
    </row>
    <row r="424" spans="1:6" ht="15">
      <c r="A424" s="88" t="s">
        <v>149</v>
      </c>
      <c r="B424" s="126" t="s">
        <v>165</v>
      </c>
      <c r="C424" s="126" t="s">
        <v>151</v>
      </c>
      <c r="D424" s="126" t="s">
        <v>363</v>
      </c>
      <c r="E424" s="126" t="s">
        <v>148</v>
      </c>
      <c r="F424" s="196">
        <v>1000</v>
      </c>
    </row>
    <row r="425" spans="1:6" ht="15">
      <c r="A425" s="87" t="s">
        <v>629</v>
      </c>
      <c r="B425" s="127" t="s">
        <v>162</v>
      </c>
      <c r="C425" s="127" t="s">
        <v>204</v>
      </c>
      <c r="D425" s="127"/>
      <c r="E425" s="127"/>
      <c r="F425" s="195">
        <f>SUM(F426)</f>
        <v>106360</v>
      </c>
    </row>
    <row r="426" spans="1:6" ht="15">
      <c r="A426" s="87" t="s">
        <v>628</v>
      </c>
      <c r="B426" s="127" t="s">
        <v>162</v>
      </c>
      <c r="C426" s="127" t="s">
        <v>158</v>
      </c>
      <c r="D426" s="127"/>
      <c r="E426" s="126"/>
      <c r="F426" s="196">
        <f>SUM(F427)</f>
        <v>106360</v>
      </c>
    </row>
    <row r="427" spans="1:6" ht="15">
      <c r="A427" s="91" t="s">
        <v>178</v>
      </c>
      <c r="B427" s="127" t="s">
        <v>162</v>
      </c>
      <c r="C427" s="134" t="s">
        <v>158</v>
      </c>
      <c r="D427" s="128" t="s">
        <v>259</v>
      </c>
      <c r="E427" s="127"/>
      <c r="F427" s="196">
        <f>SUM(F428)</f>
        <v>106360</v>
      </c>
    </row>
    <row r="428" spans="1:6" ht="15">
      <c r="A428" s="27" t="s">
        <v>179</v>
      </c>
      <c r="B428" s="126" t="s">
        <v>162</v>
      </c>
      <c r="C428" s="129" t="s">
        <v>158</v>
      </c>
      <c r="D428" s="130" t="s">
        <v>284</v>
      </c>
      <c r="E428" s="126"/>
      <c r="F428" s="196">
        <f>SUM(F431+F429)</f>
        <v>106360</v>
      </c>
    </row>
    <row r="429" spans="1:6" ht="30">
      <c r="A429" s="27" t="s">
        <v>936</v>
      </c>
      <c r="B429" s="126" t="s">
        <v>162</v>
      </c>
      <c r="C429" s="129" t="s">
        <v>158</v>
      </c>
      <c r="D429" s="130" t="s">
        <v>594</v>
      </c>
      <c r="E429" s="126"/>
      <c r="F429" s="196">
        <f>SUM(F430)</f>
        <v>76760</v>
      </c>
    </row>
    <row r="430" spans="1:6" ht="30">
      <c r="A430" s="88" t="s">
        <v>105</v>
      </c>
      <c r="B430" s="126" t="s">
        <v>162</v>
      </c>
      <c r="C430" s="129" t="s">
        <v>158</v>
      </c>
      <c r="D430" s="130" t="s">
        <v>594</v>
      </c>
      <c r="E430" s="126" t="s">
        <v>147</v>
      </c>
      <c r="F430" s="196">
        <v>76760</v>
      </c>
    </row>
    <row r="431" spans="1:6" ht="45">
      <c r="A431" s="90" t="s">
        <v>937</v>
      </c>
      <c r="B431" s="126" t="s">
        <v>162</v>
      </c>
      <c r="C431" s="129" t="s">
        <v>158</v>
      </c>
      <c r="D431" s="130" t="s">
        <v>596</v>
      </c>
      <c r="E431" s="126"/>
      <c r="F431" s="196">
        <f>SUM(F432)</f>
        <v>29600</v>
      </c>
    </row>
    <row r="432" spans="1:6" ht="45">
      <c r="A432" s="88" t="s">
        <v>212</v>
      </c>
      <c r="B432" s="126" t="s">
        <v>162</v>
      </c>
      <c r="C432" s="129" t="s">
        <v>158</v>
      </c>
      <c r="D432" s="130" t="s">
        <v>596</v>
      </c>
      <c r="E432" s="126" t="s">
        <v>144</v>
      </c>
      <c r="F432" s="196">
        <v>29600</v>
      </c>
    </row>
    <row r="433" spans="1:6" ht="15">
      <c r="A433" s="87" t="s">
        <v>167</v>
      </c>
      <c r="B433" s="132">
        <v>10</v>
      </c>
      <c r="C433" s="132"/>
      <c r="D433" s="132"/>
      <c r="E433" s="126"/>
      <c r="F433" s="195">
        <f>SUM(F434+F440+F483)</f>
        <v>46191911</v>
      </c>
    </row>
    <row r="434" spans="1:6" ht="15">
      <c r="A434" s="87" t="s">
        <v>168</v>
      </c>
      <c r="B434" s="132">
        <v>10</v>
      </c>
      <c r="C434" s="127" t="s">
        <v>141</v>
      </c>
      <c r="D434" s="132"/>
      <c r="E434" s="126"/>
      <c r="F434" s="195">
        <f>SUM(F435)</f>
        <v>220000</v>
      </c>
    </row>
    <row r="435" spans="1:6" ht="42.75">
      <c r="A435" s="30" t="s">
        <v>181</v>
      </c>
      <c r="B435" s="127" t="s">
        <v>127</v>
      </c>
      <c r="C435" s="134" t="s">
        <v>141</v>
      </c>
      <c r="D435" s="128" t="s">
        <v>237</v>
      </c>
      <c r="E435" s="126"/>
      <c r="F435" s="196">
        <f>SUM(F436)</f>
        <v>220000</v>
      </c>
    </row>
    <row r="436" spans="1:6" ht="45">
      <c r="A436" s="88" t="s">
        <v>789</v>
      </c>
      <c r="B436" s="133">
        <v>10</v>
      </c>
      <c r="C436" s="126" t="s">
        <v>141</v>
      </c>
      <c r="D436" s="130" t="s">
        <v>367</v>
      </c>
      <c r="E436" s="126"/>
      <c r="F436" s="196">
        <f>SUM(F438)</f>
        <v>220000</v>
      </c>
    </row>
    <row r="437" spans="1:6" ht="45">
      <c r="A437" s="88" t="s">
        <v>53</v>
      </c>
      <c r="B437" s="133">
        <v>10</v>
      </c>
      <c r="C437" s="126" t="s">
        <v>141</v>
      </c>
      <c r="D437" s="130" t="s">
        <v>368</v>
      </c>
      <c r="E437" s="126"/>
      <c r="F437" s="196">
        <f>SUM(F438)</f>
        <v>220000</v>
      </c>
    </row>
    <row r="438" spans="1:6" ht="15">
      <c r="A438" s="88" t="s">
        <v>196</v>
      </c>
      <c r="B438" s="133">
        <v>10</v>
      </c>
      <c r="C438" s="126" t="s">
        <v>141</v>
      </c>
      <c r="D438" s="130" t="s">
        <v>369</v>
      </c>
      <c r="E438" s="126"/>
      <c r="F438" s="196">
        <f>SUM(F439)</f>
        <v>220000</v>
      </c>
    </row>
    <row r="439" spans="1:6" ht="15">
      <c r="A439" s="88" t="s">
        <v>170</v>
      </c>
      <c r="B439" s="133">
        <v>10</v>
      </c>
      <c r="C439" s="126" t="s">
        <v>141</v>
      </c>
      <c r="D439" s="130" t="s">
        <v>370</v>
      </c>
      <c r="E439" s="126" t="s">
        <v>169</v>
      </c>
      <c r="F439" s="196">
        <v>220000</v>
      </c>
    </row>
    <row r="440" spans="1:6" ht="15">
      <c r="A440" s="87" t="s">
        <v>171</v>
      </c>
      <c r="B440" s="132">
        <v>10</v>
      </c>
      <c r="C440" s="127" t="s">
        <v>146</v>
      </c>
      <c r="D440" s="128"/>
      <c r="E440" s="126"/>
      <c r="F440" s="195">
        <f>SUM(F441+F446+F463+F478)</f>
        <v>27711855</v>
      </c>
    </row>
    <row r="441" spans="1:6" ht="33" customHeight="1">
      <c r="A441" s="30" t="s">
        <v>200</v>
      </c>
      <c r="B441" s="132">
        <v>10</v>
      </c>
      <c r="C441" s="127" t="s">
        <v>146</v>
      </c>
      <c r="D441" s="128" t="s">
        <v>371</v>
      </c>
      <c r="E441" s="127"/>
      <c r="F441" s="195">
        <f>SUM(F442)</f>
        <v>1033183</v>
      </c>
    </row>
    <row r="442" spans="1:6" ht="45">
      <c r="A442" s="88" t="s">
        <v>359</v>
      </c>
      <c r="B442" s="133">
        <v>10</v>
      </c>
      <c r="C442" s="126" t="s">
        <v>146</v>
      </c>
      <c r="D442" s="130" t="s">
        <v>360</v>
      </c>
      <c r="E442" s="126"/>
      <c r="F442" s="196">
        <f>SUM(F444)</f>
        <v>1033183</v>
      </c>
    </row>
    <row r="443" spans="1:6" ht="30">
      <c r="A443" s="88" t="s">
        <v>54</v>
      </c>
      <c r="B443" s="133">
        <v>10</v>
      </c>
      <c r="C443" s="126" t="s">
        <v>146</v>
      </c>
      <c r="D443" s="130" t="s">
        <v>372</v>
      </c>
      <c r="E443" s="126"/>
      <c r="F443" s="196">
        <f>SUM(F444)</f>
        <v>1033183</v>
      </c>
    </row>
    <row r="444" spans="1:6" ht="30">
      <c r="A444" s="88" t="s">
        <v>373</v>
      </c>
      <c r="B444" s="133">
        <v>10</v>
      </c>
      <c r="C444" s="126" t="s">
        <v>146</v>
      </c>
      <c r="D444" s="130" t="s">
        <v>374</v>
      </c>
      <c r="E444" s="126"/>
      <c r="F444" s="196">
        <f>SUM(F445)</f>
        <v>1033183</v>
      </c>
    </row>
    <row r="445" spans="1:6" ht="15">
      <c r="A445" s="88" t="s">
        <v>170</v>
      </c>
      <c r="B445" s="133">
        <v>10</v>
      </c>
      <c r="C445" s="126" t="s">
        <v>146</v>
      </c>
      <c r="D445" s="130" t="s">
        <v>375</v>
      </c>
      <c r="E445" s="126" t="s">
        <v>169</v>
      </c>
      <c r="F445" s="196">
        <v>1033183</v>
      </c>
    </row>
    <row r="446" spans="1:6" ht="42.75">
      <c r="A446" s="30" t="s">
        <v>181</v>
      </c>
      <c r="B446" s="127" t="s">
        <v>127</v>
      </c>
      <c r="C446" s="127" t="s">
        <v>146</v>
      </c>
      <c r="D446" s="128" t="s">
        <v>237</v>
      </c>
      <c r="E446" s="126"/>
      <c r="F446" s="196">
        <f>SUM(F447)</f>
        <v>8518699</v>
      </c>
    </row>
    <row r="447" spans="1:6" ht="42.75">
      <c r="A447" s="87" t="s">
        <v>789</v>
      </c>
      <c r="B447" s="132">
        <v>10</v>
      </c>
      <c r="C447" s="127" t="s">
        <v>146</v>
      </c>
      <c r="D447" s="128" t="s">
        <v>367</v>
      </c>
      <c r="E447" s="127"/>
      <c r="F447" s="195">
        <f>SUM(F448+F452+F459)</f>
        <v>8518699</v>
      </c>
    </row>
    <row r="448" spans="1:6" ht="30">
      <c r="A448" s="88" t="s">
        <v>55</v>
      </c>
      <c r="B448" s="133">
        <v>10</v>
      </c>
      <c r="C448" s="126" t="s">
        <v>146</v>
      </c>
      <c r="D448" s="130" t="s">
        <v>376</v>
      </c>
      <c r="E448" s="126"/>
      <c r="F448" s="196">
        <f>SUM(F449)</f>
        <v>242489</v>
      </c>
    </row>
    <row r="449" spans="1:6" ht="30">
      <c r="A449" s="88" t="s">
        <v>388</v>
      </c>
      <c r="B449" s="133">
        <v>10</v>
      </c>
      <c r="C449" s="126" t="s">
        <v>146</v>
      </c>
      <c r="D449" s="130" t="s">
        <v>380</v>
      </c>
      <c r="E449" s="126"/>
      <c r="F449" s="196">
        <f>SUM(F451+F450)</f>
        <v>242489</v>
      </c>
    </row>
    <row r="450" spans="1:6" ht="30">
      <c r="A450" s="88" t="s">
        <v>105</v>
      </c>
      <c r="B450" s="133">
        <v>10</v>
      </c>
      <c r="C450" s="126" t="s">
        <v>146</v>
      </c>
      <c r="D450" s="130" t="s">
        <v>380</v>
      </c>
      <c r="E450" s="126" t="s">
        <v>147</v>
      </c>
      <c r="F450" s="196">
        <v>4000</v>
      </c>
    </row>
    <row r="451" spans="1:6" ht="15">
      <c r="A451" s="88" t="s">
        <v>170</v>
      </c>
      <c r="B451" s="133">
        <v>10</v>
      </c>
      <c r="C451" s="126" t="s">
        <v>146</v>
      </c>
      <c r="D451" s="130" t="s">
        <v>380</v>
      </c>
      <c r="E451" s="126" t="s">
        <v>169</v>
      </c>
      <c r="F451" s="196">
        <v>238489</v>
      </c>
    </row>
    <row r="452" spans="1:6" ht="30">
      <c r="A452" s="88" t="s">
        <v>583</v>
      </c>
      <c r="B452" s="133">
        <v>10</v>
      </c>
      <c r="C452" s="126" t="s">
        <v>146</v>
      </c>
      <c r="D452" s="130" t="s">
        <v>381</v>
      </c>
      <c r="E452" s="126"/>
      <c r="F452" s="196">
        <f>SUM(F456+F453)</f>
        <v>7758948</v>
      </c>
    </row>
    <row r="453" spans="1:6" ht="15">
      <c r="A453" s="89" t="s">
        <v>198</v>
      </c>
      <c r="B453" s="133">
        <v>10</v>
      </c>
      <c r="C453" s="126" t="s">
        <v>146</v>
      </c>
      <c r="D453" s="130" t="s">
        <v>382</v>
      </c>
      <c r="E453" s="126"/>
      <c r="F453" s="196">
        <f>SUM(F455+F454)</f>
        <v>6508948</v>
      </c>
    </row>
    <row r="454" spans="1:6" ht="30">
      <c r="A454" s="88" t="s">
        <v>105</v>
      </c>
      <c r="B454" s="133">
        <v>10</v>
      </c>
      <c r="C454" s="126" t="s">
        <v>146</v>
      </c>
      <c r="D454" s="130" t="s">
        <v>382</v>
      </c>
      <c r="E454" s="126" t="s">
        <v>147</v>
      </c>
      <c r="F454" s="196">
        <v>111000</v>
      </c>
    </row>
    <row r="455" spans="1:6" ht="15">
      <c r="A455" s="88" t="s">
        <v>170</v>
      </c>
      <c r="B455" s="133">
        <v>10</v>
      </c>
      <c r="C455" s="126" t="s">
        <v>146</v>
      </c>
      <c r="D455" s="130" t="s">
        <v>383</v>
      </c>
      <c r="E455" s="126" t="s">
        <v>169</v>
      </c>
      <c r="F455" s="196">
        <v>6397948</v>
      </c>
    </row>
    <row r="456" spans="1:6" ht="15">
      <c r="A456" s="88" t="s">
        <v>199</v>
      </c>
      <c r="B456" s="133">
        <v>10</v>
      </c>
      <c r="C456" s="126" t="s">
        <v>146</v>
      </c>
      <c r="D456" s="130" t="s">
        <v>384</v>
      </c>
      <c r="E456" s="126"/>
      <c r="F456" s="196">
        <f>SUM(F458+F457)</f>
        <v>1250000</v>
      </c>
    </row>
    <row r="457" spans="1:6" ht="30">
      <c r="A457" s="88" t="s">
        <v>105</v>
      </c>
      <c r="B457" s="133">
        <v>10</v>
      </c>
      <c r="C457" s="126" t="s">
        <v>146</v>
      </c>
      <c r="D457" s="130" t="s">
        <v>385</v>
      </c>
      <c r="E457" s="126" t="s">
        <v>147</v>
      </c>
      <c r="F457" s="196">
        <v>24000</v>
      </c>
    </row>
    <row r="458" spans="1:6" ht="15">
      <c r="A458" s="88" t="s">
        <v>170</v>
      </c>
      <c r="B458" s="133">
        <v>10</v>
      </c>
      <c r="C458" s="126" t="s">
        <v>146</v>
      </c>
      <c r="D458" s="130" t="s">
        <v>385</v>
      </c>
      <c r="E458" s="126" t="s">
        <v>169</v>
      </c>
      <c r="F458" s="196">
        <v>1226000</v>
      </c>
    </row>
    <row r="459" spans="1:6" ht="30">
      <c r="A459" s="88" t="s">
        <v>68</v>
      </c>
      <c r="B459" s="133">
        <v>10</v>
      </c>
      <c r="C459" s="126" t="s">
        <v>146</v>
      </c>
      <c r="D459" s="130" t="s">
        <v>386</v>
      </c>
      <c r="E459" s="126"/>
      <c r="F459" s="196">
        <f>SUM(F460)</f>
        <v>517262</v>
      </c>
    </row>
    <row r="460" spans="1:6" ht="30">
      <c r="A460" s="88" t="s">
        <v>197</v>
      </c>
      <c r="B460" s="133">
        <v>10</v>
      </c>
      <c r="C460" s="126" t="s">
        <v>146</v>
      </c>
      <c r="D460" s="130" t="s">
        <v>387</v>
      </c>
      <c r="E460" s="126"/>
      <c r="F460" s="196">
        <f>SUM(F462+F461)</f>
        <v>517262</v>
      </c>
    </row>
    <row r="461" spans="1:6" ht="30">
      <c r="A461" s="88" t="s">
        <v>105</v>
      </c>
      <c r="B461" s="133">
        <v>10</v>
      </c>
      <c r="C461" s="126" t="s">
        <v>146</v>
      </c>
      <c r="D461" s="130" t="s">
        <v>387</v>
      </c>
      <c r="E461" s="126" t="s">
        <v>147</v>
      </c>
      <c r="F461" s="196">
        <v>9000</v>
      </c>
    </row>
    <row r="462" spans="1:6" ht="15">
      <c r="A462" s="88" t="s">
        <v>170</v>
      </c>
      <c r="B462" s="133">
        <v>10</v>
      </c>
      <c r="C462" s="126" t="s">
        <v>146</v>
      </c>
      <c r="D462" s="130" t="s">
        <v>389</v>
      </c>
      <c r="E462" s="126" t="s">
        <v>169</v>
      </c>
      <c r="F462" s="196">
        <v>508262</v>
      </c>
    </row>
    <row r="463" spans="1:6" ht="30">
      <c r="A463" s="90" t="s">
        <v>721</v>
      </c>
      <c r="B463" s="133">
        <v>10</v>
      </c>
      <c r="C463" s="126" t="s">
        <v>146</v>
      </c>
      <c r="D463" s="130" t="s">
        <v>333</v>
      </c>
      <c r="E463" s="126"/>
      <c r="F463" s="196">
        <f>SUM(F464+F473)</f>
        <v>16380465</v>
      </c>
    </row>
    <row r="464" spans="1:6" ht="45">
      <c r="A464" s="88" t="s">
        <v>783</v>
      </c>
      <c r="B464" s="133">
        <v>10</v>
      </c>
      <c r="C464" s="126" t="s">
        <v>146</v>
      </c>
      <c r="D464" s="130" t="s">
        <v>334</v>
      </c>
      <c r="E464" s="126"/>
      <c r="F464" s="196">
        <f>SUM(F465+F469)</f>
        <v>16061711</v>
      </c>
    </row>
    <row r="465" spans="1:6" ht="30">
      <c r="A465" s="88" t="s">
        <v>390</v>
      </c>
      <c r="B465" s="133">
        <v>10</v>
      </c>
      <c r="C465" s="126" t="s">
        <v>146</v>
      </c>
      <c r="D465" s="130" t="s">
        <v>391</v>
      </c>
      <c r="E465" s="126"/>
      <c r="F465" s="196">
        <f>SUM(F466)</f>
        <v>2563610</v>
      </c>
    </row>
    <row r="466" spans="1:6" ht="60">
      <c r="A466" s="88" t="s">
        <v>393</v>
      </c>
      <c r="B466" s="133">
        <v>10</v>
      </c>
      <c r="C466" s="126" t="s">
        <v>146</v>
      </c>
      <c r="D466" s="130" t="s">
        <v>392</v>
      </c>
      <c r="E466" s="126"/>
      <c r="F466" s="196">
        <f>SUM(F468+F467)</f>
        <v>2563610</v>
      </c>
    </row>
    <row r="467" spans="1:6" ht="30">
      <c r="A467" s="88" t="s">
        <v>105</v>
      </c>
      <c r="B467" s="133">
        <v>10</v>
      </c>
      <c r="C467" s="126" t="s">
        <v>146</v>
      </c>
      <c r="D467" s="130" t="s">
        <v>392</v>
      </c>
      <c r="E467" s="126" t="s">
        <v>147</v>
      </c>
      <c r="F467" s="196">
        <v>8195</v>
      </c>
    </row>
    <row r="468" spans="1:6" ht="15">
      <c r="A468" s="88" t="s">
        <v>170</v>
      </c>
      <c r="B468" s="133">
        <v>10</v>
      </c>
      <c r="C468" s="126" t="s">
        <v>146</v>
      </c>
      <c r="D468" s="130" t="s">
        <v>392</v>
      </c>
      <c r="E468" s="126" t="s">
        <v>169</v>
      </c>
      <c r="F468" s="196">
        <v>2555415</v>
      </c>
    </row>
    <row r="469" spans="1:6" ht="30">
      <c r="A469" s="88" t="s">
        <v>86</v>
      </c>
      <c r="B469" s="133">
        <v>10</v>
      </c>
      <c r="C469" s="126" t="s">
        <v>146</v>
      </c>
      <c r="D469" s="130" t="s">
        <v>395</v>
      </c>
      <c r="E469" s="126"/>
      <c r="F469" s="196">
        <f>SUM(F470)</f>
        <v>13498101</v>
      </c>
    </row>
    <row r="470" spans="1:6" ht="60">
      <c r="A470" s="88" t="s">
        <v>393</v>
      </c>
      <c r="B470" s="133">
        <v>10</v>
      </c>
      <c r="C470" s="126" t="s">
        <v>146</v>
      </c>
      <c r="D470" s="130" t="s">
        <v>396</v>
      </c>
      <c r="E470" s="126"/>
      <c r="F470" s="196">
        <f>SUM(F471:F472)</f>
        <v>13498101</v>
      </c>
    </row>
    <row r="471" spans="1:6" ht="30">
      <c r="A471" s="88" t="s">
        <v>105</v>
      </c>
      <c r="B471" s="133">
        <v>10</v>
      </c>
      <c r="C471" s="126" t="s">
        <v>146</v>
      </c>
      <c r="D471" s="130" t="s">
        <v>396</v>
      </c>
      <c r="E471" s="126" t="s">
        <v>147</v>
      </c>
      <c r="F471" s="196">
        <v>21995</v>
      </c>
    </row>
    <row r="472" spans="1:6" ht="15">
      <c r="A472" s="88" t="s">
        <v>170</v>
      </c>
      <c r="B472" s="133">
        <v>10</v>
      </c>
      <c r="C472" s="126" t="s">
        <v>146</v>
      </c>
      <c r="D472" s="130" t="s">
        <v>396</v>
      </c>
      <c r="E472" s="126" t="s">
        <v>169</v>
      </c>
      <c r="F472" s="196">
        <v>13476106</v>
      </c>
    </row>
    <row r="473" spans="1:6" ht="45">
      <c r="A473" s="88" t="s">
        <v>784</v>
      </c>
      <c r="B473" s="133">
        <v>10</v>
      </c>
      <c r="C473" s="126" t="s">
        <v>146</v>
      </c>
      <c r="D473" s="130" t="s">
        <v>416</v>
      </c>
      <c r="E473" s="126"/>
      <c r="F473" s="196">
        <f>SUM(F474)</f>
        <v>318754</v>
      </c>
    </row>
    <row r="474" spans="1:6" ht="30">
      <c r="A474" s="88" t="s">
        <v>653</v>
      </c>
      <c r="B474" s="133">
        <v>10</v>
      </c>
      <c r="C474" s="126" t="s">
        <v>146</v>
      </c>
      <c r="D474" s="130" t="s">
        <v>652</v>
      </c>
      <c r="E474" s="126"/>
      <c r="F474" s="196">
        <f>SUM(F475)</f>
        <v>318754</v>
      </c>
    </row>
    <row r="475" spans="1:6" ht="60">
      <c r="A475" s="88" t="s">
        <v>655</v>
      </c>
      <c r="B475" s="133">
        <v>10</v>
      </c>
      <c r="C475" s="126" t="s">
        <v>146</v>
      </c>
      <c r="D475" s="130" t="s">
        <v>654</v>
      </c>
      <c r="E475" s="126"/>
      <c r="F475" s="196">
        <f>SUM(F476:F477)</f>
        <v>318754</v>
      </c>
    </row>
    <row r="476" spans="1:6" ht="30">
      <c r="A476" s="88" t="s">
        <v>105</v>
      </c>
      <c r="B476" s="133">
        <v>10</v>
      </c>
      <c r="C476" s="126" t="s">
        <v>146</v>
      </c>
      <c r="D476" s="130" t="s">
        <v>654</v>
      </c>
      <c r="E476" s="126" t="s">
        <v>147</v>
      </c>
      <c r="F476" s="196">
        <v>1000</v>
      </c>
    </row>
    <row r="477" spans="1:6" ht="15">
      <c r="A477" s="88" t="s">
        <v>170</v>
      </c>
      <c r="B477" s="133">
        <v>10</v>
      </c>
      <c r="C477" s="126" t="s">
        <v>146</v>
      </c>
      <c r="D477" s="130" t="s">
        <v>654</v>
      </c>
      <c r="E477" s="126" t="s">
        <v>169</v>
      </c>
      <c r="F477" s="196">
        <v>317754</v>
      </c>
    </row>
    <row r="478" spans="1:6" ht="45">
      <c r="A478" s="88" t="s">
        <v>28</v>
      </c>
      <c r="B478" s="133">
        <v>10</v>
      </c>
      <c r="C478" s="126" t="s">
        <v>146</v>
      </c>
      <c r="D478" s="130" t="s">
        <v>23</v>
      </c>
      <c r="E478" s="126"/>
      <c r="F478" s="196">
        <f>SUM(F479)</f>
        <v>1779508</v>
      </c>
    </row>
    <row r="479" spans="1:6" ht="60">
      <c r="A479" s="88" t="s">
        <v>57</v>
      </c>
      <c r="B479" s="133">
        <v>10</v>
      </c>
      <c r="C479" s="126" t="s">
        <v>146</v>
      </c>
      <c r="D479" s="130" t="s">
        <v>58</v>
      </c>
      <c r="E479" s="126"/>
      <c r="F479" s="196">
        <f>SUM(F480)</f>
        <v>1779508</v>
      </c>
    </row>
    <row r="480" spans="1:6" ht="15">
      <c r="A480" s="88" t="s">
        <v>740</v>
      </c>
      <c r="B480" s="133">
        <v>10</v>
      </c>
      <c r="C480" s="126" t="s">
        <v>146</v>
      </c>
      <c r="D480" s="130" t="s">
        <v>70</v>
      </c>
      <c r="E480" s="126"/>
      <c r="F480" s="196">
        <f>SUM(F481)</f>
        <v>1779508</v>
      </c>
    </row>
    <row r="481" spans="1:6" ht="15">
      <c r="A481" s="88" t="s">
        <v>767</v>
      </c>
      <c r="B481" s="133">
        <v>10</v>
      </c>
      <c r="C481" s="126" t="s">
        <v>146</v>
      </c>
      <c r="D481" s="130" t="s">
        <v>739</v>
      </c>
      <c r="E481" s="126"/>
      <c r="F481" s="196">
        <f>SUM(F482)</f>
        <v>1779508</v>
      </c>
    </row>
    <row r="482" spans="1:6" ht="15">
      <c r="A482" s="88" t="s">
        <v>170</v>
      </c>
      <c r="B482" s="133">
        <v>10</v>
      </c>
      <c r="C482" s="126" t="s">
        <v>146</v>
      </c>
      <c r="D482" s="130" t="s">
        <v>739</v>
      </c>
      <c r="E482" s="126" t="s">
        <v>169</v>
      </c>
      <c r="F482" s="196">
        <v>1779508</v>
      </c>
    </row>
    <row r="483" spans="1:6" ht="15">
      <c r="A483" s="87" t="s">
        <v>172</v>
      </c>
      <c r="B483" s="132">
        <v>10</v>
      </c>
      <c r="C483" s="127" t="s">
        <v>151</v>
      </c>
      <c r="D483" s="128"/>
      <c r="E483" s="126"/>
      <c r="F483" s="195">
        <f>SUM(F484+F504+F500+F495)</f>
        <v>18260056</v>
      </c>
    </row>
    <row r="484" spans="1:6" s="1" customFormat="1" ht="28.5">
      <c r="A484" s="30" t="s">
        <v>397</v>
      </c>
      <c r="B484" s="127" t="s">
        <v>127</v>
      </c>
      <c r="C484" s="127" t="s">
        <v>151</v>
      </c>
      <c r="D484" s="128" t="s">
        <v>237</v>
      </c>
      <c r="E484" s="126"/>
      <c r="F484" s="195">
        <f>SUM(F485)</f>
        <v>15743848</v>
      </c>
    </row>
    <row r="485" spans="1:6" ht="30">
      <c r="A485" s="88" t="s">
        <v>790</v>
      </c>
      <c r="B485" s="133">
        <v>10</v>
      </c>
      <c r="C485" s="126" t="s">
        <v>151</v>
      </c>
      <c r="D485" s="130" t="s">
        <v>243</v>
      </c>
      <c r="E485" s="126"/>
      <c r="F485" s="196">
        <f>SUM(F492+F486+F489)</f>
        <v>15743848</v>
      </c>
    </row>
    <row r="486" spans="1:6" ht="30">
      <c r="A486" s="88" t="s">
        <v>85</v>
      </c>
      <c r="B486" s="133">
        <v>10</v>
      </c>
      <c r="C486" s="126" t="s">
        <v>151</v>
      </c>
      <c r="D486" s="130" t="s">
        <v>378</v>
      </c>
      <c r="E486" s="126"/>
      <c r="F486" s="196">
        <f>SUM(F487)</f>
        <v>1874724</v>
      </c>
    </row>
    <row r="487" spans="1:6" ht="15">
      <c r="A487" s="88" t="s">
        <v>377</v>
      </c>
      <c r="B487" s="133">
        <v>10</v>
      </c>
      <c r="C487" s="126" t="s">
        <v>151</v>
      </c>
      <c r="D487" s="130" t="s">
        <v>379</v>
      </c>
      <c r="E487" s="126"/>
      <c r="F487" s="196">
        <f>SUM(F488)</f>
        <v>1874724</v>
      </c>
    </row>
    <row r="488" spans="1:6" ht="15">
      <c r="A488" s="88" t="s">
        <v>170</v>
      </c>
      <c r="B488" s="133">
        <v>10</v>
      </c>
      <c r="C488" s="126" t="s">
        <v>151</v>
      </c>
      <c r="D488" s="130" t="s">
        <v>379</v>
      </c>
      <c r="E488" s="126" t="s">
        <v>169</v>
      </c>
      <c r="F488" s="196">
        <v>1874724</v>
      </c>
    </row>
    <row r="489" spans="1:6" ht="30">
      <c r="A489" s="88" t="s">
        <v>244</v>
      </c>
      <c r="B489" s="133">
        <v>10</v>
      </c>
      <c r="C489" s="126" t="s">
        <v>151</v>
      </c>
      <c r="D489" s="130" t="s">
        <v>245</v>
      </c>
      <c r="E489" s="126"/>
      <c r="F489" s="196">
        <f>SUM(F490)</f>
        <v>600</v>
      </c>
    </row>
    <row r="490" spans="1:6" ht="34.5" customHeight="1">
      <c r="A490" s="88" t="s">
        <v>213</v>
      </c>
      <c r="B490" s="133">
        <v>10</v>
      </c>
      <c r="C490" s="126" t="s">
        <v>151</v>
      </c>
      <c r="D490" s="130" t="s">
        <v>247</v>
      </c>
      <c r="E490" s="126"/>
      <c r="F490" s="196">
        <f>SUM(F491)</f>
        <v>600</v>
      </c>
    </row>
    <row r="491" spans="1:6" ht="45">
      <c r="A491" s="88" t="s">
        <v>212</v>
      </c>
      <c r="B491" s="133">
        <v>10</v>
      </c>
      <c r="C491" s="126" t="s">
        <v>151</v>
      </c>
      <c r="D491" s="130" t="s">
        <v>247</v>
      </c>
      <c r="E491" s="126" t="s">
        <v>144</v>
      </c>
      <c r="F491" s="196">
        <v>600</v>
      </c>
    </row>
    <row r="492" spans="1:6" ht="45">
      <c r="A492" s="88" t="s">
        <v>398</v>
      </c>
      <c r="B492" s="133">
        <v>10</v>
      </c>
      <c r="C492" s="126" t="s">
        <v>151</v>
      </c>
      <c r="D492" s="130" t="s">
        <v>399</v>
      </c>
      <c r="E492" s="126"/>
      <c r="F492" s="196">
        <f>SUM(F493)</f>
        <v>13868524</v>
      </c>
    </row>
    <row r="493" spans="1:6" ht="30">
      <c r="A493" s="88" t="s">
        <v>748</v>
      </c>
      <c r="B493" s="133">
        <v>10</v>
      </c>
      <c r="C493" s="126" t="s">
        <v>151</v>
      </c>
      <c r="D493" s="130" t="s">
        <v>400</v>
      </c>
      <c r="E493" s="126"/>
      <c r="F493" s="196">
        <f>SUM(F494)</f>
        <v>13868524</v>
      </c>
    </row>
    <row r="494" spans="1:6" ht="15">
      <c r="A494" s="88" t="s">
        <v>170</v>
      </c>
      <c r="B494" s="133">
        <v>10</v>
      </c>
      <c r="C494" s="126" t="s">
        <v>151</v>
      </c>
      <c r="D494" s="130" t="s">
        <v>401</v>
      </c>
      <c r="E494" s="126" t="s">
        <v>169</v>
      </c>
      <c r="F494" s="196">
        <v>13868524</v>
      </c>
    </row>
    <row r="495" spans="1:6" ht="28.5">
      <c r="A495" s="30" t="s">
        <v>649</v>
      </c>
      <c r="B495" s="133">
        <v>10</v>
      </c>
      <c r="C495" s="126" t="s">
        <v>151</v>
      </c>
      <c r="D495" s="128" t="s">
        <v>290</v>
      </c>
      <c r="E495" s="126"/>
      <c r="F495" s="196">
        <f>SUM(F496)</f>
        <v>500</v>
      </c>
    </row>
    <row r="496" spans="1:6" ht="45">
      <c r="A496" s="90" t="s">
        <v>781</v>
      </c>
      <c r="B496" s="133">
        <v>10</v>
      </c>
      <c r="C496" s="126" t="s">
        <v>151</v>
      </c>
      <c r="D496" s="130" t="s">
        <v>291</v>
      </c>
      <c r="E496" s="126"/>
      <c r="F496" s="196">
        <f>SUM(F497)</f>
        <v>500</v>
      </c>
    </row>
    <row r="497" spans="1:6" ht="30">
      <c r="A497" s="90" t="s">
        <v>651</v>
      </c>
      <c r="B497" s="133">
        <v>10</v>
      </c>
      <c r="C497" s="126" t="s">
        <v>151</v>
      </c>
      <c r="D497" s="130" t="s">
        <v>292</v>
      </c>
      <c r="E497" s="126"/>
      <c r="F497" s="196">
        <f>SUM(F498)</f>
        <v>500</v>
      </c>
    </row>
    <row r="498" spans="1:6" ht="30">
      <c r="A498" s="27" t="s">
        <v>217</v>
      </c>
      <c r="B498" s="133">
        <v>10</v>
      </c>
      <c r="C498" s="126" t="s">
        <v>151</v>
      </c>
      <c r="D498" s="130" t="s">
        <v>293</v>
      </c>
      <c r="E498" s="126"/>
      <c r="F498" s="196">
        <f>SUM(F499)</f>
        <v>500</v>
      </c>
    </row>
    <row r="499" spans="1:6" ht="45">
      <c r="A499" s="88" t="s">
        <v>212</v>
      </c>
      <c r="B499" s="133">
        <v>10</v>
      </c>
      <c r="C499" s="126" t="s">
        <v>151</v>
      </c>
      <c r="D499" s="130" t="s">
        <v>293</v>
      </c>
      <c r="E499" s="126" t="s">
        <v>144</v>
      </c>
      <c r="F499" s="196">
        <v>500</v>
      </c>
    </row>
    <row r="500" spans="1:6" ht="15">
      <c r="A500" s="131" t="s">
        <v>104</v>
      </c>
      <c r="B500" s="133">
        <v>10</v>
      </c>
      <c r="C500" s="126" t="s">
        <v>151</v>
      </c>
      <c r="D500" s="127" t="s">
        <v>256</v>
      </c>
      <c r="E500" s="126"/>
      <c r="F500" s="196">
        <f>SUM(F501)</f>
        <v>1800</v>
      </c>
    </row>
    <row r="501" spans="1:6" ht="30">
      <c r="A501" s="74" t="s">
        <v>718</v>
      </c>
      <c r="B501" s="133">
        <v>10</v>
      </c>
      <c r="C501" s="126" t="s">
        <v>151</v>
      </c>
      <c r="D501" s="126" t="s">
        <v>257</v>
      </c>
      <c r="E501" s="126"/>
      <c r="F501" s="196">
        <f>SUM(F502)</f>
        <v>1800</v>
      </c>
    </row>
    <row r="502" spans="1:6" ht="29.25" customHeight="1">
      <c r="A502" s="88" t="s">
        <v>211</v>
      </c>
      <c r="B502" s="133">
        <v>10</v>
      </c>
      <c r="C502" s="126" t="s">
        <v>151</v>
      </c>
      <c r="D502" s="126" t="s">
        <v>258</v>
      </c>
      <c r="E502" s="126"/>
      <c r="F502" s="196">
        <f>SUM(F503)</f>
        <v>1800</v>
      </c>
    </row>
    <row r="503" spans="1:6" ht="45">
      <c r="A503" s="88" t="s">
        <v>212</v>
      </c>
      <c r="B503" s="133">
        <v>10</v>
      </c>
      <c r="C503" s="126" t="s">
        <v>151</v>
      </c>
      <c r="D503" s="126" t="s">
        <v>258</v>
      </c>
      <c r="E503" s="126" t="s">
        <v>144</v>
      </c>
      <c r="F503" s="196">
        <v>1800</v>
      </c>
    </row>
    <row r="504" spans="1:6" ht="15">
      <c r="A504" s="87" t="s">
        <v>178</v>
      </c>
      <c r="B504" s="126" t="s">
        <v>127</v>
      </c>
      <c r="C504" s="126" t="s">
        <v>151</v>
      </c>
      <c r="D504" s="130" t="s">
        <v>259</v>
      </c>
      <c r="E504" s="126"/>
      <c r="F504" s="196">
        <f>SUM(F505)</f>
        <v>2513908</v>
      </c>
    </row>
    <row r="505" spans="1:6" ht="15">
      <c r="A505" s="88" t="s">
        <v>179</v>
      </c>
      <c r="B505" s="133">
        <v>10</v>
      </c>
      <c r="C505" s="126" t="s">
        <v>151</v>
      </c>
      <c r="D505" s="130" t="s">
        <v>284</v>
      </c>
      <c r="E505" s="126"/>
      <c r="F505" s="196">
        <f>SUM(F506)</f>
        <v>2513908</v>
      </c>
    </row>
    <row r="506" spans="1:6" ht="15">
      <c r="A506" s="88" t="s">
        <v>132</v>
      </c>
      <c r="B506" s="133">
        <v>10</v>
      </c>
      <c r="C506" s="126" t="s">
        <v>151</v>
      </c>
      <c r="D506" s="130" t="s">
        <v>13</v>
      </c>
      <c r="E506" s="126"/>
      <c r="F506" s="196">
        <f>SUM(F507)</f>
        <v>2513908</v>
      </c>
    </row>
    <row r="507" spans="1:6" ht="15">
      <c r="A507" s="88" t="s">
        <v>170</v>
      </c>
      <c r="B507" s="133">
        <v>10</v>
      </c>
      <c r="C507" s="126" t="s">
        <v>151</v>
      </c>
      <c r="D507" s="130" t="s">
        <v>14</v>
      </c>
      <c r="E507" s="126" t="s">
        <v>169</v>
      </c>
      <c r="F507" s="196">
        <v>2513908</v>
      </c>
    </row>
    <row r="508" spans="1:6" ht="15">
      <c r="A508" s="87" t="s">
        <v>205</v>
      </c>
      <c r="B508" s="132">
        <v>11</v>
      </c>
      <c r="C508" s="127" t="s">
        <v>204</v>
      </c>
      <c r="D508" s="128"/>
      <c r="E508" s="127"/>
      <c r="F508" s="195">
        <f aca="true" t="shared" si="0" ref="F508:F513">SUM(F509)</f>
        <v>150000</v>
      </c>
    </row>
    <row r="509" spans="1:6" ht="15">
      <c r="A509" s="87" t="s">
        <v>173</v>
      </c>
      <c r="B509" s="132">
        <v>11</v>
      </c>
      <c r="C509" s="127" t="s">
        <v>143</v>
      </c>
      <c r="D509" s="128"/>
      <c r="E509" s="126"/>
      <c r="F509" s="195">
        <f t="shared" si="0"/>
        <v>150000</v>
      </c>
    </row>
    <row r="510" spans="1:6" ht="46.5" customHeight="1">
      <c r="A510" s="87" t="s">
        <v>861</v>
      </c>
      <c r="B510" s="126" t="s">
        <v>174</v>
      </c>
      <c r="C510" s="126" t="s">
        <v>143</v>
      </c>
      <c r="D510" s="130" t="s">
        <v>344</v>
      </c>
      <c r="E510" s="126"/>
      <c r="F510" s="196">
        <f t="shared" si="0"/>
        <v>150000</v>
      </c>
    </row>
    <row r="511" spans="1:6" ht="75">
      <c r="A511" s="90" t="s">
        <v>1012</v>
      </c>
      <c r="B511" s="126" t="s">
        <v>174</v>
      </c>
      <c r="C511" s="126" t="s">
        <v>143</v>
      </c>
      <c r="D511" s="130" t="s">
        <v>345</v>
      </c>
      <c r="E511" s="126"/>
      <c r="F511" s="196">
        <f t="shared" si="0"/>
        <v>150000</v>
      </c>
    </row>
    <row r="512" spans="1:6" ht="45">
      <c r="A512" s="90" t="s">
        <v>346</v>
      </c>
      <c r="B512" s="126" t="s">
        <v>174</v>
      </c>
      <c r="C512" s="126" t="s">
        <v>143</v>
      </c>
      <c r="D512" s="130" t="s">
        <v>347</v>
      </c>
      <c r="E512" s="126"/>
      <c r="F512" s="196">
        <f t="shared" si="0"/>
        <v>150000</v>
      </c>
    </row>
    <row r="513" spans="1:6" ht="45">
      <c r="A513" s="88" t="s">
        <v>348</v>
      </c>
      <c r="B513" s="126" t="s">
        <v>174</v>
      </c>
      <c r="C513" s="126" t="s">
        <v>143</v>
      </c>
      <c r="D513" s="130" t="s">
        <v>349</v>
      </c>
      <c r="E513" s="126"/>
      <c r="F513" s="196">
        <f t="shared" si="0"/>
        <v>150000</v>
      </c>
    </row>
    <row r="514" spans="1:6" ht="15">
      <c r="A514" s="88" t="s">
        <v>170</v>
      </c>
      <c r="B514" s="126" t="s">
        <v>174</v>
      </c>
      <c r="C514" s="126" t="s">
        <v>143</v>
      </c>
      <c r="D514" s="130" t="s">
        <v>349</v>
      </c>
      <c r="E514" s="126" t="s">
        <v>169</v>
      </c>
      <c r="F514" s="196">
        <v>150000</v>
      </c>
    </row>
    <row r="515" spans="1:6" ht="38.25" customHeight="1">
      <c r="A515" s="87" t="s">
        <v>792</v>
      </c>
      <c r="B515" s="132">
        <v>14</v>
      </c>
      <c r="C515" s="132"/>
      <c r="D515" s="128"/>
      <c r="E515" s="126"/>
      <c r="F515" s="195">
        <f>SUM(F516)</f>
        <v>9617207.11</v>
      </c>
    </row>
    <row r="516" spans="1:6" ht="28.5">
      <c r="A516" s="87" t="s">
        <v>175</v>
      </c>
      <c r="B516" s="132">
        <v>14</v>
      </c>
      <c r="C516" s="127" t="s">
        <v>141</v>
      </c>
      <c r="D516" s="128"/>
      <c r="E516" s="126"/>
      <c r="F516" s="195">
        <f>SUM(F517)</f>
        <v>9617207.11</v>
      </c>
    </row>
    <row r="517" spans="1:6" ht="18.75" customHeight="1">
      <c r="A517" s="88" t="s">
        <v>84</v>
      </c>
      <c r="B517" s="133">
        <v>14</v>
      </c>
      <c r="C517" s="126" t="s">
        <v>141</v>
      </c>
      <c r="D517" s="130" t="s">
        <v>337</v>
      </c>
      <c r="E517" s="126"/>
      <c r="F517" s="196">
        <f>SUM(F519)</f>
        <v>9617207.11</v>
      </c>
    </row>
    <row r="518" spans="1:6" ht="45">
      <c r="A518" s="88" t="s">
        <v>338</v>
      </c>
      <c r="B518" s="133">
        <v>14</v>
      </c>
      <c r="C518" s="126" t="s">
        <v>141</v>
      </c>
      <c r="D518" s="130" t="s">
        <v>873</v>
      </c>
      <c r="E518" s="126"/>
      <c r="F518" s="196">
        <f>SUM(F519)</f>
        <v>9617207.11</v>
      </c>
    </row>
    <row r="519" spans="1:6" ht="30">
      <c r="A519" s="88" t="s">
        <v>340</v>
      </c>
      <c r="B519" s="133">
        <v>14</v>
      </c>
      <c r="C519" s="126" t="s">
        <v>141</v>
      </c>
      <c r="D519" s="130" t="s">
        <v>341</v>
      </c>
      <c r="E519" s="126"/>
      <c r="F519" s="196">
        <f>SUM(F520)</f>
        <v>9617207.11</v>
      </c>
    </row>
    <row r="520" spans="1:6" ht="45">
      <c r="A520" s="27" t="s">
        <v>342</v>
      </c>
      <c r="B520" s="133">
        <v>14</v>
      </c>
      <c r="C520" s="126" t="s">
        <v>141</v>
      </c>
      <c r="D520" s="130" t="s">
        <v>343</v>
      </c>
      <c r="E520" s="126"/>
      <c r="F520" s="196">
        <f>SUM(F521)</f>
        <v>9617207.11</v>
      </c>
    </row>
    <row r="521" spans="1:6" ht="15">
      <c r="A521" s="27" t="s">
        <v>152</v>
      </c>
      <c r="B521" s="133">
        <v>14</v>
      </c>
      <c r="C521" s="126" t="s">
        <v>141</v>
      </c>
      <c r="D521" s="130" t="s">
        <v>343</v>
      </c>
      <c r="E521" s="126" t="s">
        <v>206</v>
      </c>
      <c r="F521" s="196">
        <v>9617207.11</v>
      </c>
    </row>
    <row r="522" spans="1:6" ht="21" customHeight="1">
      <c r="A522" s="7"/>
      <c r="B522" s="140"/>
      <c r="C522" s="141"/>
      <c r="D522" s="140"/>
      <c r="E522" s="141"/>
      <c r="F522" s="8"/>
    </row>
  </sheetData>
  <sheetProtection/>
  <mergeCells count="6">
    <mergeCell ref="G246:H246"/>
    <mergeCell ref="B1:F8"/>
    <mergeCell ref="A12:F12"/>
    <mergeCell ref="A9:F9"/>
    <mergeCell ref="A10:F10"/>
    <mergeCell ref="A11:F11"/>
  </mergeCells>
  <printOptions/>
  <pageMargins left="0.5905511811023623" right="0.3937007874015748" top="0.7480314960629921" bottom="0.7874015748031497" header="0.31496062992125984" footer="0.31496062992125984"/>
  <pageSetup blackAndWhite="1" fitToHeight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9"/>
  <sheetViews>
    <sheetView view="pageBreakPreview" zoomScale="84" zoomScaleNormal="154" zoomScaleSheetLayoutView="84" zoomScalePageLayoutView="0" workbookViewId="0" topLeftCell="A1">
      <selection activeCell="A6" sqref="A6"/>
    </sheetView>
  </sheetViews>
  <sheetFormatPr defaultColWidth="9.140625" defaultRowHeight="15"/>
  <cols>
    <col min="1" max="1" width="61.421875" style="0" customWidth="1"/>
    <col min="2" max="3" width="3.8515625" style="0" customWidth="1"/>
    <col min="4" max="4" width="14.421875" style="0" customWidth="1"/>
    <col min="5" max="5" width="4.140625" style="0" customWidth="1"/>
    <col min="6" max="6" width="14.7109375" style="0" customWidth="1"/>
    <col min="7" max="7" width="14.8515625" style="0" customWidth="1"/>
    <col min="8" max="8" width="14.00390625" style="0" customWidth="1"/>
    <col min="9" max="9" width="15.8515625" style="0" customWidth="1"/>
    <col min="10" max="10" width="15.57421875" style="0" customWidth="1"/>
  </cols>
  <sheetData>
    <row r="1" spans="1:7" ht="3.75" customHeight="1">
      <c r="A1" s="6"/>
      <c r="B1" s="304" t="s">
        <v>1038</v>
      </c>
      <c r="C1" s="304"/>
      <c r="D1" s="304"/>
      <c r="E1" s="304"/>
      <c r="F1" s="304"/>
      <c r="G1" s="307"/>
    </row>
    <row r="2" spans="1:7" ht="15">
      <c r="A2" s="6"/>
      <c r="B2" s="304"/>
      <c r="C2" s="304"/>
      <c r="D2" s="304"/>
      <c r="E2" s="304"/>
      <c r="F2" s="304"/>
      <c r="G2" s="307"/>
    </row>
    <row r="3" spans="1:7" ht="9.75" customHeight="1">
      <c r="A3" s="6"/>
      <c r="B3" s="304"/>
      <c r="C3" s="304"/>
      <c r="D3" s="304"/>
      <c r="E3" s="304"/>
      <c r="F3" s="304"/>
      <c r="G3" s="307"/>
    </row>
    <row r="4" spans="1:7" ht="15">
      <c r="A4" s="6"/>
      <c r="B4" s="304"/>
      <c r="C4" s="304"/>
      <c r="D4" s="304"/>
      <c r="E4" s="304"/>
      <c r="F4" s="304"/>
      <c r="G4" s="307"/>
    </row>
    <row r="5" spans="1:7" ht="15">
      <c r="A5" s="6"/>
      <c r="B5" s="304"/>
      <c r="C5" s="304"/>
      <c r="D5" s="304"/>
      <c r="E5" s="304"/>
      <c r="F5" s="304"/>
      <c r="G5" s="307"/>
    </row>
    <row r="6" spans="1:7" ht="15">
      <c r="A6" s="6"/>
      <c r="B6" s="304"/>
      <c r="C6" s="304"/>
      <c r="D6" s="304"/>
      <c r="E6" s="304"/>
      <c r="F6" s="304"/>
      <c r="G6" s="307"/>
    </row>
    <row r="7" spans="1:7" ht="6" customHeight="1">
      <c r="A7" s="6" t="s">
        <v>203</v>
      </c>
      <c r="B7" s="304"/>
      <c r="C7" s="304"/>
      <c r="D7" s="304"/>
      <c r="E7" s="304"/>
      <c r="F7" s="304"/>
      <c r="G7" s="307"/>
    </row>
    <row r="8" spans="1:7" ht="9" customHeight="1">
      <c r="A8" s="6"/>
      <c r="B8" s="304"/>
      <c r="C8" s="304"/>
      <c r="D8" s="304"/>
      <c r="E8" s="304"/>
      <c r="F8" s="304"/>
      <c r="G8" s="307"/>
    </row>
    <row r="9" spans="1:7" ht="18.75">
      <c r="A9" s="306" t="s">
        <v>15</v>
      </c>
      <c r="B9" s="326"/>
      <c r="C9" s="326"/>
      <c r="D9" s="326"/>
      <c r="E9" s="326"/>
      <c r="F9" s="307"/>
      <c r="G9" s="307"/>
    </row>
    <row r="10" spans="1:7" ht="18.75">
      <c r="A10" s="327" t="s">
        <v>81</v>
      </c>
      <c r="B10" s="328"/>
      <c r="C10" s="328"/>
      <c r="D10" s="328"/>
      <c r="E10" s="328"/>
      <c r="F10" s="307"/>
      <c r="G10" s="307"/>
    </row>
    <row r="11" spans="1:7" ht="37.5" customHeight="1">
      <c r="A11" s="327" t="s">
        <v>874</v>
      </c>
      <c r="B11" s="315"/>
      <c r="C11" s="315"/>
      <c r="D11" s="315"/>
      <c r="E11" s="315"/>
      <c r="F11" s="315"/>
      <c r="G11" s="315"/>
    </row>
    <row r="12" spans="1:7" ht="18.75">
      <c r="A12" s="306" t="s">
        <v>875</v>
      </c>
      <c r="B12" s="306"/>
      <c r="C12" s="306"/>
      <c r="D12" s="306"/>
      <c r="E12" s="306"/>
      <c r="F12" s="306"/>
      <c r="G12" s="307"/>
    </row>
    <row r="13" spans="1:6" ht="18.75">
      <c r="A13" s="31"/>
      <c r="B13" s="31"/>
      <c r="C13" s="31"/>
      <c r="D13" s="31"/>
      <c r="E13" s="31"/>
      <c r="F13" s="31"/>
    </row>
    <row r="14" spans="1:7" ht="50.25" customHeight="1">
      <c r="A14" s="75" t="s">
        <v>133</v>
      </c>
      <c r="B14" s="75" t="s">
        <v>134</v>
      </c>
      <c r="C14" s="75" t="s">
        <v>135</v>
      </c>
      <c r="D14" s="75" t="s">
        <v>136</v>
      </c>
      <c r="E14" s="75" t="s">
        <v>137</v>
      </c>
      <c r="F14" s="75" t="s">
        <v>684</v>
      </c>
      <c r="G14" s="76" t="s">
        <v>804</v>
      </c>
    </row>
    <row r="15" spans="1:7" ht="15">
      <c r="A15" s="204" t="s">
        <v>139</v>
      </c>
      <c r="B15" s="18"/>
      <c r="C15" s="18"/>
      <c r="D15" s="18"/>
      <c r="E15" s="18"/>
      <c r="F15" s="198">
        <f>SUM(F17+F161+F174+F221+F243+F318+F337+F345+F417+F423+F16)</f>
        <v>472745640</v>
      </c>
      <c r="G15" s="198">
        <f>SUM(G17+G161+G174+G221+G243+G318+G337+G345+G417+G423+G16)</f>
        <v>446202005</v>
      </c>
    </row>
    <row r="16" spans="1:7" ht="15">
      <c r="A16" s="204" t="s">
        <v>841</v>
      </c>
      <c r="B16" s="18"/>
      <c r="C16" s="18"/>
      <c r="D16" s="18"/>
      <c r="E16" s="18"/>
      <c r="F16" s="198">
        <v>4713436</v>
      </c>
      <c r="G16" s="198">
        <v>9611228</v>
      </c>
    </row>
    <row r="17" spans="1:7" ht="15">
      <c r="A17" s="204" t="s">
        <v>140</v>
      </c>
      <c r="B17" s="23" t="s">
        <v>141</v>
      </c>
      <c r="C17" s="23"/>
      <c r="D17" s="23"/>
      <c r="E17" s="23"/>
      <c r="F17" s="198">
        <f>SUM(F18+F23+F29+F71+F76+F81)</f>
        <v>51808773</v>
      </c>
      <c r="G17" s="198">
        <f>SUM(G18+G23+G29+G71+G76+G81)</f>
        <v>52422257</v>
      </c>
    </row>
    <row r="18" spans="1:7" ht="42.75">
      <c r="A18" s="204" t="s">
        <v>142</v>
      </c>
      <c r="B18" s="23" t="s">
        <v>141</v>
      </c>
      <c r="C18" s="23" t="s">
        <v>143</v>
      </c>
      <c r="D18" s="23"/>
      <c r="E18" s="23"/>
      <c r="F18" s="198">
        <f>SUM(F19)</f>
        <v>1353000</v>
      </c>
      <c r="G18" s="198">
        <f>SUM(G19)</f>
        <v>1353000</v>
      </c>
    </row>
    <row r="19" spans="1:7" ht="22.5" customHeight="1">
      <c r="A19" s="205" t="s">
        <v>194</v>
      </c>
      <c r="B19" s="18" t="s">
        <v>141</v>
      </c>
      <c r="C19" s="18" t="s">
        <v>143</v>
      </c>
      <c r="D19" s="18" t="s">
        <v>231</v>
      </c>
      <c r="E19" s="18"/>
      <c r="F19" s="197">
        <f>SUM(F20)</f>
        <v>1353000</v>
      </c>
      <c r="G19" s="197">
        <f>SUM(G20)</f>
        <v>1353000</v>
      </c>
    </row>
    <row r="20" spans="1:9" ht="15">
      <c r="A20" s="205" t="s">
        <v>195</v>
      </c>
      <c r="B20" s="18" t="s">
        <v>141</v>
      </c>
      <c r="C20" s="18" t="s">
        <v>143</v>
      </c>
      <c r="D20" s="18" t="s">
        <v>232</v>
      </c>
      <c r="E20" s="18"/>
      <c r="F20" s="197">
        <f>SUM(F21)</f>
        <v>1353000</v>
      </c>
      <c r="G20" s="197">
        <f>SUM(G21)</f>
        <v>1353000</v>
      </c>
      <c r="H20" s="14"/>
      <c r="I20" s="14"/>
    </row>
    <row r="21" spans="1:7" ht="30">
      <c r="A21" s="205" t="s">
        <v>211</v>
      </c>
      <c r="B21" s="18" t="s">
        <v>141</v>
      </c>
      <c r="C21" s="18" t="s">
        <v>143</v>
      </c>
      <c r="D21" s="18" t="s">
        <v>233</v>
      </c>
      <c r="E21" s="18"/>
      <c r="F21" s="197">
        <f>SUM(F22)</f>
        <v>1353000</v>
      </c>
      <c r="G21" s="197">
        <f>SUM(G22)</f>
        <v>1353000</v>
      </c>
    </row>
    <row r="22" spans="1:7" ht="60">
      <c r="A22" s="205" t="s">
        <v>212</v>
      </c>
      <c r="B22" s="18" t="s">
        <v>141</v>
      </c>
      <c r="C22" s="18" t="s">
        <v>143</v>
      </c>
      <c r="D22" s="18" t="s">
        <v>233</v>
      </c>
      <c r="E22" s="18" t="s">
        <v>144</v>
      </c>
      <c r="F22" s="197">
        <v>1353000</v>
      </c>
      <c r="G22" s="197">
        <v>1353000</v>
      </c>
    </row>
    <row r="23" spans="1:7" ht="42.75">
      <c r="A23" s="204" t="s">
        <v>145</v>
      </c>
      <c r="B23" s="23" t="s">
        <v>141</v>
      </c>
      <c r="C23" s="23" t="s">
        <v>146</v>
      </c>
      <c r="D23" s="23"/>
      <c r="E23" s="23"/>
      <c r="F23" s="198">
        <f>SUM(,F24)</f>
        <v>1095600</v>
      </c>
      <c r="G23" s="198">
        <f>SUM(,G24)</f>
        <v>1095600</v>
      </c>
    </row>
    <row r="24" spans="1:7" ht="30">
      <c r="A24" s="193" t="s">
        <v>89</v>
      </c>
      <c r="B24" s="18" t="s">
        <v>141</v>
      </c>
      <c r="C24" s="18" t="s">
        <v>146</v>
      </c>
      <c r="D24" s="18" t="s">
        <v>234</v>
      </c>
      <c r="E24" s="18"/>
      <c r="F24" s="197">
        <f>SUM(F25)</f>
        <v>1095600</v>
      </c>
      <c r="G24" s="197">
        <f>SUM(G25)</f>
        <v>1095600</v>
      </c>
    </row>
    <row r="25" spans="1:7" ht="15">
      <c r="A25" s="205" t="s">
        <v>224</v>
      </c>
      <c r="B25" s="18" t="s">
        <v>141</v>
      </c>
      <c r="C25" s="18" t="s">
        <v>146</v>
      </c>
      <c r="D25" s="18" t="s">
        <v>235</v>
      </c>
      <c r="E25" s="18"/>
      <c r="F25" s="197">
        <f>SUM(F26)</f>
        <v>1095600</v>
      </c>
      <c r="G25" s="197">
        <f>SUM(G26)</f>
        <v>1095600</v>
      </c>
    </row>
    <row r="26" spans="1:7" ht="30">
      <c r="A26" s="205" t="s">
        <v>211</v>
      </c>
      <c r="B26" s="18" t="s">
        <v>141</v>
      </c>
      <c r="C26" s="18" t="s">
        <v>146</v>
      </c>
      <c r="D26" s="18" t="s">
        <v>236</v>
      </c>
      <c r="E26" s="18"/>
      <c r="F26" s="197">
        <f>SUM(F27:F28,)</f>
        <v>1095600</v>
      </c>
      <c r="G26" s="197">
        <f>SUM(G27:G28,)</f>
        <v>1095600</v>
      </c>
    </row>
    <row r="27" spans="1:7" ht="60">
      <c r="A27" s="205" t="s">
        <v>212</v>
      </c>
      <c r="B27" s="18" t="s">
        <v>141</v>
      </c>
      <c r="C27" s="18" t="s">
        <v>146</v>
      </c>
      <c r="D27" s="18" t="s">
        <v>236</v>
      </c>
      <c r="E27" s="18" t="s">
        <v>144</v>
      </c>
      <c r="F27" s="197">
        <v>964100</v>
      </c>
      <c r="G27" s="197">
        <v>964100</v>
      </c>
    </row>
    <row r="28" spans="1:7" ht="30">
      <c r="A28" s="205" t="s">
        <v>105</v>
      </c>
      <c r="B28" s="18" t="s">
        <v>141</v>
      </c>
      <c r="C28" s="18" t="s">
        <v>146</v>
      </c>
      <c r="D28" s="18" t="s">
        <v>236</v>
      </c>
      <c r="E28" s="18" t="s">
        <v>147</v>
      </c>
      <c r="F28" s="197">
        <v>131500</v>
      </c>
      <c r="G28" s="197">
        <v>131500</v>
      </c>
    </row>
    <row r="29" spans="1:7" ht="57">
      <c r="A29" s="204" t="s">
        <v>150</v>
      </c>
      <c r="B29" s="23" t="s">
        <v>141</v>
      </c>
      <c r="C29" s="23" t="s">
        <v>151</v>
      </c>
      <c r="D29" s="23"/>
      <c r="E29" s="23"/>
      <c r="F29" s="198">
        <f>SUM(F30+F41+F46+F51+F57)</f>
        <v>22104823</v>
      </c>
      <c r="G29" s="198">
        <f>SUM(G30+G41+G46+G51+G57)</f>
        <v>22397023</v>
      </c>
    </row>
    <row r="30" spans="1:10" ht="42.75">
      <c r="A30" s="204" t="s">
        <v>202</v>
      </c>
      <c r="B30" s="23" t="s">
        <v>141</v>
      </c>
      <c r="C30" s="23" t="s">
        <v>151</v>
      </c>
      <c r="D30" s="21" t="s">
        <v>237</v>
      </c>
      <c r="E30" s="23"/>
      <c r="F30" s="198">
        <f>SUM(F31+F35)</f>
        <v>2922000</v>
      </c>
      <c r="G30" s="198">
        <f>SUM(G31+G35)</f>
        <v>0</v>
      </c>
      <c r="I30" s="14"/>
      <c r="J30" s="14"/>
    </row>
    <row r="31" spans="1:7" ht="60">
      <c r="A31" s="206" t="s">
        <v>238</v>
      </c>
      <c r="B31" s="18" t="s">
        <v>141</v>
      </c>
      <c r="C31" s="18" t="s">
        <v>151</v>
      </c>
      <c r="D31" s="20" t="s">
        <v>239</v>
      </c>
      <c r="E31" s="18"/>
      <c r="F31" s="197">
        <f>SUM(F33)</f>
        <v>1753200</v>
      </c>
      <c r="G31" s="197">
        <f>SUM(G33)</f>
        <v>0</v>
      </c>
    </row>
    <row r="32" spans="1:7" ht="30">
      <c r="A32" s="206" t="s">
        <v>240</v>
      </c>
      <c r="B32" s="18" t="s">
        <v>141</v>
      </c>
      <c r="C32" s="18" t="s">
        <v>151</v>
      </c>
      <c r="D32" s="20" t="s">
        <v>241</v>
      </c>
      <c r="E32" s="18"/>
      <c r="F32" s="197">
        <f>SUM(F33)</f>
        <v>1753200</v>
      </c>
      <c r="G32" s="197">
        <f>SUM(G33)</f>
        <v>0</v>
      </c>
    </row>
    <row r="33" spans="1:7" ht="45">
      <c r="A33" s="205" t="s">
        <v>220</v>
      </c>
      <c r="B33" s="18" t="s">
        <v>141</v>
      </c>
      <c r="C33" s="18" t="s">
        <v>151</v>
      </c>
      <c r="D33" s="20" t="s">
        <v>242</v>
      </c>
      <c r="E33" s="18"/>
      <c r="F33" s="197">
        <f>SUM(F34:F34)</f>
        <v>1753200</v>
      </c>
      <c r="G33" s="197">
        <f>SUM(G34:G34)</f>
        <v>0</v>
      </c>
    </row>
    <row r="34" spans="1:7" ht="60">
      <c r="A34" s="205" t="s">
        <v>212</v>
      </c>
      <c r="B34" s="18" t="s">
        <v>141</v>
      </c>
      <c r="C34" s="18" t="s">
        <v>151</v>
      </c>
      <c r="D34" s="20" t="s">
        <v>242</v>
      </c>
      <c r="E34" s="18" t="s">
        <v>144</v>
      </c>
      <c r="F34" s="197">
        <v>1753200</v>
      </c>
      <c r="G34" s="197">
        <v>0</v>
      </c>
    </row>
    <row r="35" spans="1:7" ht="60">
      <c r="A35" s="205" t="s">
        <v>69</v>
      </c>
      <c r="B35" s="18" t="s">
        <v>141</v>
      </c>
      <c r="C35" s="18" t="s">
        <v>151</v>
      </c>
      <c r="D35" s="20" t="s">
        <v>243</v>
      </c>
      <c r="E35" s="18"/>
      <c r="F35" s="197">
        <f>SUM(F37+F39)</f>
        <v>1168800</v>
      </c>
      <c r="G35" s="197">
        <f>SUM(G37+G39)</f>
        <v>0</v>
      </c>
    </row>
    <row r="36" spans="1:7" ht="30">
      <c r="A36" s="205" t="s">
        <v>244</v>
      </c>
      <c r="B36" s="18" t="s">
        <v>141</v>
      </c>
      <c r="C36" s="18" t="s">
        <v>151</v>
      </c>
      <c r="D36" s="20" t="s">
        <v>245</v>
      </c>
      <c r="E36" s="18"/>
      <c r="F36" s="197">
        <f>SUM(F37+F39)</f>
        <v>1168800</v>
      </c>
      <c r="G36" s="197">
        <f>SUM(G37+G39)</f>
        <v>0</v>
      </c>
    </row>
    <row r="37" spans="1:7" ht="45">
      <c r="A37" s="205" t="s">
        <v>213</v>
      </c>
      <c r="B37" s="18" t="s">
        <v>141</v>
      </c>
      <c r="C37" s="18" t="s">
        <v>151</v>
      </c>
      <c r="D37" s="20" t="s">
        <v>246</v>
      </c>
      <c r="E37" s="18"/>
      <c r="F37" s="197">
        <f>SUM(F38:F38)</f>
        <v>876600</v>
      </c>
      <c r="G37" s="197">
        <f>SUM(G38:G38)</f>
        <v>0</v>
      </c>
    </row>
    <row r="38" spans="1:7" ht="60">
      <c r="A38" s="205" t="s">
        <v>212</v>
      </c>
      <c r="B38" s="18" t="s">
        <v>141</v>
      </c>
      <c r="C38" s="18" t="s">
        <v>151</v>
      </c>
      <c r="D38" s="20" t="s">
        <v>247</v>
      </c>
      <c r="E38" s="18" t="s">
        <v>144</v>
      </c>
      <c r="F38" s="197">
        <v>876600</v>
      </c>
      <c r="G38" s="197">
        <v>0</v>
      </c>
    </row>
    <row r="39" spans="1:7" ht="45">
      <c r="A39" s="205" t="s">
        <v>189</v>
      </c>
      <c r="B39" s="18" t="s">
        <v>141</v>
      </c>
      <c r="C39" s="18" t="s">
        <v>151</v>
      </c>
      <c r="D39" s="20" t="s">
        <v>248</v>
      </c>
      <c r="E39" s="18"/>
      <c r="F39" s="197">
        <f>SUM(F40)</f>
        <v>292200</v>
      </c>
      <c r="G39" s="197">
        <f>SUM(G40)</f>
        <v>0</v>
      </c>
    </row>
    <row r="40" spans="1:7" ht="60">
      <c r="A40" s="205" t="s">
        <v>212</v>
      </c>
      <c r="B40" s="18" t="s">
        <v>141</v>
      </c>
      <c r="C40" s="18" t="s">
        <v>151</v>
      </c>
      <c r="D40" s="20" t="s">
        <v>248</v>
      </c>
      <c r="E40" s="18" t="s">
        <v>144</v>
      </c>
      <c r="F40" s="197">
        <v>292200</v>
      </c>
      <c r="G40" s="197">
        <v>0</v>
      </c>
    </row>
    <row r="41" spans="1:9" ht="42.75">
      <c r="A41" s="207" t="s">
        <v>717</v>
      </c>
      <c r="B41" s="23" t="s">
        <v>141</v>
      </c>
      <c r="C41" s="23" t="s">
        <v>151</v>
      </c>
      <c r="D41" s="21" t="s">
        <v>249</v>
      </c>
      <c r="E41" s="23"/>
      <c r="F41" s="198">
        <f>SUM(F42)</f>
        <v>209123</v>
      </c>
      <c r="G41" s="198">
        <f>SUM(G42)</f>
        <v>0</v>
      </c>
      <c r="H41" s="14"/>
      <c r="I41" s="14"/>
    </row>
    <row r="42" spans="1:7" ht="60">
      <c r="A42" s="206" t="s">
        <v>250</v>
      </c>
      <c r="B42" s="18" t="s">
        <v>141</v>
      </c>
      <c r="C42" s="18" t="s">
        <v>151</v>
      </c>
      <c r="D42" s="18" t="s">
        <v>251</v>
      </c>
      <c r="E42" s="18"/>
      <c r="F42" s="197">
        <f>SUM(F43)</f>
        <v>209123</v>
      </c>
      <c r="G42" s="197">
        <f>SUM(G43)</f>
        <v>0</v>
      </c>
    </row>
    <row r="43" spans="1:7" ht="75">
      <c r="A43" s="206" t="s">
        <v>252</v>
      </c>
      <c r="B43" s="18" t="s">
        <v>141</v>
      </c>
      <c r="C43" s="18" t="s">
        <v>151</v>
      </c>
      <c r="D43" s="18" t="s">
        <v>253</v>
      </c>
      <c r="E43" s="18"/>
      <c r="F43" s="197">
        <f>SUM(F44)</f>
        <v>209123</v>
      </c>
      <c r="G43" s="197">
        <f>SUM(G44)</f>
        <v>0</v>
      </c>
    </row>
    <row r="44" spans="1:7" ht="30">
      <c r="A44" s="206" t="s">
        <v>130</v>
      </c>
      <c r="B44" s="18" t="s">
        <v>141</v>
      </c>
      <c r="C44" s="18" t="s">
        <v>151</v>
      </c>
      <c r="D44" s="18" t="s">
        <v>254</v>
      </c>
      <c r="E44" s="18"/>
      <c r="F44" s="197">
        <f>SUM(F45:F45)</f>
        <v>209123</v>
      </c>
      <c r="G44" s="197">
        <f>SUM(G45:G45)</f>
        <v>0</v>
      </c>
    </row>
    <row r="45" spans="1:7" ht="60">
      <c r="A45" s="205" t="s">
        <v>212</v>
      </c>
      <c r="B45" s="18" t="s">
        <v>141</v>
      </c>
      <c r="C45" s="18" t="s">
        <v>151</v>
      </c>
      <c r="D45" s="18" t="s">
        <v>255</v>
      </c>
      <c r="E45" s="18" t="s">
        <v>144</v>
      </c>
      <c r="F45" s="197">
        <v>209123</v>
      </c>
      <c r="G45" s="197">
        <v>0</v>
      </c>
    </row>
    <row r="46" spans="1:7" ht="28.5">
      <c r="A46" s="204" t="s">
        <v>332</v>
      </c>
      <c r="B46" s="127" t="s">
        <v>141</v>
      </c>
      <c r="C46" s="127" t="s">
        <v>151</v>
      </c>
      <c r="D46" s="127" t="s">
        <v>316</v>
      </c>
      <c r="E46" s="127"/>
      <c r="F46" s="195">
        <f>SUM(F47)</f>
        <v>292200</v>
      </c>
      <c r="G46" s="195">
        <f>SUM(G47)</f>
        <v>292200</v>
      </c>
    </row>
    <row r="47" spans="1:7" ht="45">
      <c r="A47" s="205" t="s">
        <v>327</v>
      </c>
      <c r="B47" s="126" t="s">
        <v>141</v>
      </c>
      <c r="C47" s="129" t="s">
        <v>151</v>
      </c>
      <c r="D47" s="130" t="s">
        <v>328</v>
      </c>
      <c r="E47" s="126"/>
      <c r="F47" s="196">
        <f>SUM(F48)</f>
        <v>292200</v>
      </c>
      <c r="G47" s="196">
        <f>SUM(G48)</f>
        <v>292200</v>
      </c>
    </row>
    <row r="48" spans="1:7" ht="75">
      <c r="A48" s="205" t="s">
        <v>329</v>
      </c>
      <c r="B48" s="126" t="s">
        <v>141</v>
      </c>
      <c r="C48" s="129" t="s">
        <v>151</v>
      </c>
      <c r="D48" s="130" t="s">
        <v>330</v>
      </c>
      <c r="E48" s="126"/>
      <c r="F48" s="196">
        <f>SUM(F49)</f>
        <v>292200</v>
      </c>
      <c r="G48" s="196">
        <f>SUM(G49)</f>
        <v>292200</v>
      </c>
    </row>
    <row r="49" spans="1:7" ht="15">
      <c r="A49" s="209" t="s">
        <v>176</v>
      </c>
      <c r="B49" s="126" t="s">
        <v>141</v>
      </c>
      <c r="C49" s="126" t="s">
        <v>151</v>
      </c>
      <c r="D49" s="130" t="s">
        <v>331</v>
      </c>
      <c r="E49" s="126"/>
      <c r="F49" s="196">
        <f>SUM(F50:F50)</f>
        <v>292200</v>
      </c>
      <c r="G49" s="196">
        <f>SUM(G50:G50)</f>
        <v>292200</v>
      </c>
    </row>
    <row r="50" spans="1:7" ht="60">
      <c r="A50" s="205" t="s">
        <v>212</v>
      </c>
      <c r="B50" s="126" t="s">
        <v>141</v>
      </c>
      <c r="C50" s="126" t="s">
        <v>151</v>
      </c>
      <c r="D50" s="130" t="s">
        <v>331</v>
      </c>
      <c r="E50" s="126" t="s">
        <v>144</v>
      </c>
      <c r="F50" s="196">
        <v>292200</v>
      </c>
      <c r="G50" s="197">
        <v>292200</v>
      </c>
    </row>
    <row r="51" spans="1:7" ht="28.5">
      <c r="A51" s="192" t="s">
        <v>104</v>
      </c>
      <c r="B51" s="23" t="s">
        <v>141</v>
      </c>
      <c r="C51" s="23" t="s">
        <v>151</v>
      </c>
      <c r="D51" s="23" t="s">
        <v>256</v>
      </c>
      <c r="E51" s="23"/>
      <c r="F51" s="195">
        <f>SUM(F52)</f>
        <v>18389300</v>
      </c>
      <c r="G51" s="195">
        <f>SUM(G52)</f>
        <v>18389300</v>
      </c>
    </row>
    <row r="52" spans="1:7" ht="36.75" customHeight="1">
      <c r="A52" s="193" t="s">
        <v>718</v>
      </c>
      <c r="B52" s="18" t="s">
        <v>141</v>
      </c>
      <c r="C52" s="18" t="s">
        <v>151</v>
      </c>
      <c r="D52" s="18" t="s">
        <v>257</v>
      </c>
      <c r="E52" s="18"/>
      <c r="F52" s="196">
        <f>SUM(F53,)</f>
        <v>18389300</v>
      </c>
      <c r="G52" s="196">
        <f>SUM(G53,)</f>
        <v>18389300</v>
      </c>
    </row>
    <row r="53" spans="1:7" ht="30">
      <c r="A53" s="205" t="s">
        <v>211</v>
      </c>
      <c r="B53" s="18" t="s">
        <v>141</v>
      </c>
      <c r="C53" s="18" t="s">
        <v>151</v>
      </c>
      <c r="D53" s="18" t="s">
        <v>258</v>
      </c>
      <c r="E53" s="18"/>
      <c r="F53" s="196">
        <f>SUM(F54:F56)</f>
        <v>18389300</v>
      </c>
      <c r="G53" s="196">
        <f>SUM(G54:G56)</f>
        <v>18389300</v>
      </c>
    </row>
    <row r="54" spans="1:7" ht="60">
      <c r="A54" s="205" t="s">
        <v>212</v>
      </c>
      <c r="B54" s="18" t="s">
        <v>141</v>
      </c>
      <c r="C54" s="18" t="s">
        <v>151</v>
      </c>
      <c r="D54" s="18" t="s">
        <v>258</v>
      </c>
      <c r="E54" s="18" t="s">
        <v>144</v>
      </c>
      <c r="F54" s="201">
        <v>17750300</v>
      </c>
      <c r="G54" s="201">
        <v>17750300</v>
      </c>
    </row>
    <row r="55" spans="1:7" ht="30">
      <c r="A55" s="205" t="s">
        <v>105</v>
      </c>
      <c r="B55" s="18" t="s">
        <v>141</v>
      </c>
      <c r="C55" s="18" t="s">
        <v>151</v>
      </c>
      <c r="D55" s="18" t="s">
        <v>258</v>
      </c>
      <c r="E55" s="18" t="s">
        <v>147</v>
      </c>
      <c r="F55" s="196">
        <v>602000</v>
      </c>
      <c r="G55" s="196">
        <v>602000</v>
      </c>
    </row>
    <row r="56" spans="1:7" ht="15">
      <c r="A56" s="205" t="s">
        <v>149</v>
      </c>
      <c r="B56" s="18" t="s">
        <v>141</v>
      </c>
      <c r="C56" s="18" t="s">
        <v>151</v>
      </c>
      <c r="D56" s="18" t="s">
        <v>258</v>
      </c>
      <c r="E56" s="18" t="s">
        <v>148</v>
      </c>
      <c r="F56" s="196">
        <v>37000</v>
      </c>
      <c r="G56" s="196">
        <v>37000</v>
      </c>
    </row>
    <row r="57" spans="1:7" ht="28.5">
      <c r="A57" s="204" t="s">
        <v>178</v>
      </c>
      <c r="B57" s="23" t="s">
        <v>141</v>
      </c>
      <c r="C57" s="23" t="s">
        <v>151</v>
      </c>
      <c r="D57" s="21" t="s">
        <v>259</v>
      </c>
      <c r="E57" s="23"/>
      <c r="F57" s="198">
        <f>SUM(F60+F62+F64+F66+F68+F70)</f>
        <v>292200</v>
      </c>
      <c r="G57" s="198">
        <f>SUM(G60+G62+G64+G66+G68+G70)</f>
        <v>3715523</v>
      </c>
    </row>
    <row r="58" spans="1:7" ht="15">
      <c r="A58" s="205" t="s">
        <v>179</v>
      </c>
      <c r="B58" s="18" t="s">
        <v>141</v>
      </c>
      <c r="C58" s="18" t="s">
        <v>151</v>
      </c>
      <c r="D58" s="20" t="s">
        <v>260</v>
      </c>
      <c r="E58" s="18"/>
      <c r="F58" s="197">
        <f>SUM(F65+F69)</f>
        <v>292200</v>
      </c>
      <c r="G58" s="197">
        <f>SUM(G59+G61+G63+G65+G69)</f>
        <v>3506400</v>
      </c>
    </row>
    <row r="59" spans="1:7" ht="45">
      <c r="A59" s="205" t="s">
        <v>213</v>
      </c>
      <c r="B59" s="18" t="s">
        <v>141</v>
      </c>
      <c r="C59" s="18" t="s">
        <v>151</v>
      </c>
      <c r="D59" s="20" t="s">
        <v>820</v>
      </c>
      <c r="E59" s="18"/>
      <c r="F59" s="197">
        <f>SUM(F60)</f>
        <v>0</v>
      </c>
      <c r="G59" s="197">
        <f>SUM(G60)</f>
        <v>876600</v>
      </c>
    </row>
    <row r="60" spans="1:7" ht="60">
      <c r="A60" s="205" t="s">
        <v>212</v>
      </c>
      <c r="B60" s="18" t="s">
        <v>141</v>
      </c>
      <c r="C60" s="18" t="s">
        <v>151</v>
      </c>
      <c r="D60" s="20" t="s">
        <v>820</v>
      </c>
      <c r="E60" s="18" t="s">
        <v>144</v>
      </c>
      <c r="F60" s="197">
        <v>0</v>
      </c>
      <c r="G60" s="197">
        <v>876600</v>
      </c>
    </row>
    <row r="61" spans="1:7" ht="45">
      <c r="A61" s="205" t="s">
        <v>189</v>
      </c>
      <c r="B61" s="18" t="s">
        <v>141</v>
      </c>
      <c r="C61" s="18" t="s">
        <v>151</v>
      </c>
      <c r="D61" s="20" t="s">
        <v>821</v>
      </c>
      <c r="E61" s="18"/>
      <c r="F61" s="197">
        <f>SUM(F62)</f>
        <v>0</v>
      </c>
      <c r="G61" s="197">
        <f>SUM(G62)</f>
        <v>292200</v>
      </c>
    </row>
    <row r="62" spans="1:7" ht="60">
      <c r="A62" s="205" t="s">
        <v>212</v>
      </c>
      <c r="B62" s="18" t="s">
        <v>141</v>
      </c>
      <c r="C62" s="18" t="s">
        <v>151</v>
      </c>
      <c r="D62" s="20" t="s">
        <v>821</v>
      </c>
      <c r="E62" s="18" t="s">
        <v>144</v>
      </c>
      <c r="F62" s="197">
        <v>0</v>
      </c>
      <c r="G62" s="197">
        <v>292200</v>
      </c>
    </row>
    <row r="63" spans="1:7" ht="36.75" customHeight="1">
      <c r="A63" s="205" t="s">
        <v>220</v>
      </c>
      <c r="B63" s="18" t="s">
        <v>141</v>
      </c>
      <c r="C63" s="18" t="s">
        <v>151</v>
      </c>
      <c r="D63" s="20" t="s">
        <v>822</v>
      </c>
      <c r="E63" s="18"/>
      <c r="F63" s="197">
        <f>SUM(F64)</f>
        <v>0</v>
      </c>
      <c r="G63" s="197">
        <f>SUM(G64)</f>
        <v>1753200</v>
      </c>
    </row>
    <row r="64" spans="1:7" ht="60">
      <c r="A64" s="205" t="s">
        <v>212</v>
      </c>
      <c r="B64" s="18" t="s">
        <v>141</v>
      </c>
      <c r="C64" s="18" t="s">
        <v>151</v>
      </c>
      <c r="D64" s="20" t="s">
        <v>822</v>
      </c>
      <c r="E64" s="18" t="s">
        <v>144</v>
      </c>
      <c r="F64" s="197">
        <v>0</v>
      </c>
      <c r="G64" s="197">
        <v>1753200</v>
      </c>
    </row>
    <row r="65" spans="1:7" ht="30">
      <c r="A65" s="206" t="s">
        <v>176</v>
      </c>
      <c r="B65" s="18" t="s">
        <v>141</v>
      </c>
      <c r="C65" s="18" t="s">
        <v>151</v>
      </c>
      <c r="D65" s="20" t="s">
        <v>656</v>
      </c>
      <c r="E65" s="18"/>
      <c r="F65" s="197">
        <f>SUM(F66)</f>
        <v>0</v>
      </c>
      <c r="G65" s="197">
        <f>SUM(G66)</f>
        <v>292200</v>
      </c>
    </row>
    <row r="66" spans="1:7" ht="60">
      <c r="A66" s="205" t="s">
        <v>212</v>
      </c>
      <c r="B66" s="18" t="s">
        <v>141</v>
      </c>
      <c r="C66" s="18" t="s">
        <v>151</v>
      </c>
      <c r="D66" s="20" t="s">
        <v>696</v>
      </c>
      <c r="E66" s="18" t="s">
        <v>144</v>
      </c>
      <c r="F66" s="197">
        <v>0</v>
      </c>
      <c r="G66" s="197">
        <v>292200</v>
      </c>
    </row>
    <row r="67" spans="1:7" ht="30">
      <c r="A67" s="206" t="s">
        <v>130</v>
      </c>
      <c r="B67" s="18" t="s">
        <v>141</v>
      </c>
      <c r="C67" s="18" t="s">
        <v>151</v>
      </c>
      <c r="D67" s="18" t="s">
        <v>842</v>
      </c>
      <c r="E67" s="18"/>
      <c r="F67" s="197">
        <f>SUM(F68)</f>
        <v>0</v>
      </c>
      <c r="G67" s="197">
        <f>SUM(G68:G68)</f>
        <v>209123</v>
      </c>
    </row>
    <row r="68" spans="1:7" ht="60">
      <c r="A68" s="205" t="s">
        <v>212</v>
      </c>
      <c r="B68" s="18" t="s">
        <v>141</v>
      </c>
      <c r="C68" s="18" t="s">
        <v>151</v>
      </c>
      <c r="D68" s="18" t="s">
        <v>843</v>
      </c>
      <c r="E68" s="18" t="s">
        <v>144</v>
      </c>
      <c r="F68" s="197">
        <v>0</v>
      </c>
      <c r="G68" s="197">
        <v>209123</v>
      </c>
    </row>
    <row r="69" spans="1:7" ht="45">
      <c r="A69" s="206" t="s">
        <v>129</v>
      </c>
      <c r="B69" s="18" t="s">
        <v>141</v>
      </c>
      <c r="C69" s="18" t="s">
        <v>151</v>
      </c>
      <c r="D69" s="20" t="s">
        <v>261</v>
      </c>
      <c r="E69" s="18"/>
      <c r="F69" s="197">
        <f>SUM(F70)</f>
        <v>292200</v>
      </c>
      <c r="G69" s="197">
        <f>SUM(G70)</f>
        <v>292200</v>
      </c>
    </row>
    <row r="70" spans="1:7" ht="60">
      <c r="A70" s="205" t="s">
        <v>212</v>
      </c>
      <c r="B70" s="18" t="s">
        <v>141</v>
      </c>
      <c r="C70" s="18" t="s">
        <v>151</v>
      </c>
      <c r="D70" s="20" t="s">
        <v>262</v>
      </c>
      <c r="E70" s="18" t="s">
        <v>144</v>
      </c>
      <c r="F70" s="197">
        <v>292200</v>
      </c>
      <c r="G70" s="197">
        <v>292200</v>
      </c>
    </row>
    <row r="71" spans="1:7" ht="42.75">
      <c r="A71" s="204" t="s">
        <v>208</v>
      </c>
      <c r="B71" s="23" t="s">
        <v>141</v>
      </c>
      <c r="C71" s="23" t="s">
        <v>207</v>
      </c>
      <c r="D71" s="23"/>
      <c r="E71" s="23"/>
      <c r="F71" s="198">
        <f>SUM(F72)</f>
        <v>626600</v>
      </c>
      <c r="G71" s="198">
        <f>SUM(G72)</f>
        <v>626600</v>
      </c>
    </row>
    <row r="72" spans="1:7" ht="30">
      <c r="A72" s="206" t="s">
        <v>182</v>
      </c>
      <c r="B72" s="18" t="s">
        <v>141</v>
      </c>
      <c r="C72" s="18" t="s">
        <v>207</v>
      </c>
      <c r="D72" s="18" t="s">
        <v>263</v>
      </c>
      <c r="E72" s="18"/>
      <c r="F72" s="197">
        <f>SUM(F73)</f>
        <v>626600</v>
      </c>
      <c r="G72" s="197">
        <f>SUM(G73)</f>
        <v>626600</v>
      </c>
    </row>
    <row r="73" spans="1:7" ht="30">
      <c r="A73" s="206" t="s">
        <v>183</v>
      </c>
      <c r="B73" s="18" t="s">
        <v>141</v>
      </c>
      <c r="C73" s="18" t="s">
        <v>207</v>
      </c>
      <c r="D73" s="18" t="s">
        <v>264</v>
      </c>
      <c r="E73" s="18"/>
      <c r="F73" s="197">
        <f>SUM(F74)</f>
        <v>626600</v>
      </c>
      <c r="G73" s="197">
        <f>SUM(G74)</f>
        <v>626600</v>
      </c>
    </row>
    <row r="74" spans="1:7" ht="30">
      <c r="A74" s="205" t="s">
        <v>211</v>
      </c>
      <c r="B74" s="18" t="s">
        <v>141</v>
      </c>
      <c r="C74" s="18" t="s">
        <v>207</v>
      </c>
      <c r="D74" s="18" t="s">
        <v>265</v>
      </c>
      <c r="E74" s="18"/>
      <c r="F74" s="197">
        <f>SUM(F75)</f>
        <v>626600</v>
      </c>
      <c r="G74" s="197">
        <f>SUM(G75)</f>
        <v>626600</v>
      </c>
    </row>
    <row r="75" spans="1:7" ht="60">
      <c r="A75" s="205" t="s">
        <v>212</v>
      </c>
      <c r="B75" s="18" t="s">
        <v>184</v>
      </c>
      <c r="C75" s="18" t="s">
        <v>185</v>
      </c>
      <c r="D75" s="18" t="s">
        <v>265</v>
      </c>
      <c r="E75" s="18" t="s">
        <v>144</v>
      </c>
      <c r="F75" s="197">
        <v>626600</v>
      </c>
      <c r="G75" s="197">
        <v>626600</v>
      </c>
    </row>
    <row r="76" spans="1:7" ht="15">
      <c r="A76" s="204" t="s">
        <v>215</v>
      </c>
      <c r="B76" s="23" t="s">
        <v>141</v>
      </c>
      <c r="C76" s="21">
        <v>11</v>
      </c>
      <c r="D76" s="21"/>
      <c r="E76" s="18"/>
      <c r="F76" s="198">
        <f>SUM(F77)</f>
        <v>500000</v>
      </c>
      <c r="G76" s="198">
        <f>SUM(G77)</f>
        <v>500000</v>
      </c>
    </row>
    <row r="77" spans="1:7" ht="15">
      <c r="A77" s="205" t="s">
        <v>214</v>
      </c>
      <c r="B77" s="18" t="s">
        <v>141</v>
      </c>
      <c r="C77" s="20">
        <v>11</v>
      </c>
      <c r="D77" s="20" t="s">
        <v>266</v>
      </c>
      <c r="E77" s="18"/>
      <c r="F77" s="197">
        <f>SUM(F78)</f>
        <v>500000</v>
      </c>
      <c r="G77" s="197">
        <f>SUM(G78)</f>
        <v>500000</v>
      </c>
    </row>
    <row r="78" spans="1:7" ht="15">
      <c r="A78" s="205" t="s">
        <v>215</v>
      </c>
      <c r="B78" s="18" t="s">
        <v>141</v>
      </c>
      <c r="C78" s="20">
        <v>11</v>
      </c>
      <c r="D78" s="20" t="s">
        <v>267</v>
      </c>
      <c r="E78" s="18"/>
      <c r="F78" s="197">
        <f>SUM(F79)</f>
        <v>500000</v>
      </c>
      <c r="G78" s="197">
        <f>SUM(G79)</f>
        <v>500000</v>
      </c>
    </row>
    <row r="79" spans="1:7" ht="15">
      <c r="A79" s="205" t="s">
        <v>125</v>
      </c>
      <c r="B79" s="18" t="s">
        <v>141</v>
      </c>
      <c r="C79" s="20">
        <v>11</v>
      </c>
      <c r="D79" s="20" t="s">
        <v>268</v>
      </c>
      <c r="E79" s="18"/>
      <c r="F79" s="197">
        <f>SUM(F80)</f>
        <v>500000</v>
      </c>
      <c r="G79" s="197">
        <f>SUM(G80)</f>
        <v>500000</v>
      </c>
    </row>
    <row r="80" spans="1:7" ht="15">
      <c r="A80" s="205" t="s">
        <v>149</v>
      </c>
      <c r="B80" s="18" t="s">
        <v>141</v>
      </c>
      <c r="C80" s="20">
        <v>11</v>
      </c>
      <c r="D80" s="20" t="s">
        <v>268</v>
      </c>
      <c r="E80" s="18" t="s">
        <v>148</v>
      </c>
      <c r="F80" s="197">
        <v>500000</v>
      </c>
      <c r="G80" s="197">
        <v>500000</v>
      </c>
    </row>
    <row r="81" spans="1:7" ht="15">
      <c r="A81" s="204" t="s">
        <v>153</v>
      </c>
      <c r="B81" s="23" t="s">
        <v>141</v>
      </c>
      <c r="C81" s="21">
        <v>13</v>
      </c>
      <c r="D81" s="21"/>
      <c r="E81" s="18"/>
      <c r="F81" s="198">
        <f>SUM(F82+F90+F101+F106+F119+F124+F133+F140+F155)</f>
        <v>26128750</v>
      </c>
      <c r="G81" s="198">
        <f>SUM(G82+G90+G101+G106+G119+G124+G133+G140+G155)</f>
        <v>26450034</v>
      </c>
    </row>
    <row r="82" spans="1:7" ht="42.75">
      <c r="A82" s="207" t="s">
        <v>181</v>
      </c>
      <c r="B82" s="23" t="s">
        <v>141</v>
      </c>
      <c r="C82" s="21">
        <v>13</v>
      </c>
      <c r="D82" s="21" t="s">
        <v>237</v>
      </c>
      <c r="E82" s="23"/>
      <c r="F82" s="198">
        <f>SUM(F83)</f>
        <v>172900</v>
      </c>
      <c r="G82" s="198">
        <f>SUM(G83)</f>
        <v>0</v>
      </c>
    </row>
    <row r="83" spans="1:7" ht="60">
      <c r="A83" s="206" t="s">
        <v>238</v>
      </c>
      <c r="B83" s="18" t="s">
        <v>141</v>
      </c>
      <c r="C83" s="20">
        <v>13</v>
      </c>
      <c r="D83" s="20" t="s">
        <v>239</v>
      </c>
      <c r="E83" s="18"/>
      <c r="F83" s="197">
        <f>SUM(F85+F87)</f>
        <v>172900</v>
      </c>
      <c r="G83" s="197">
        <f>SUM(G85+G87)</f>
        <v>0</v>
      </c>
    </row>
    <row r="84" spans="1:7" ht="45">
      <c r="A84" s="206" t="s">
        <v>269</v>
      </c>
      <c r="B84" s="18" t="s">
        <v>141</v>
      </c>
      <c r="C84" s="20">
        <v>13</v>
      </c>
      <c r="D84" s="20" t="s">
        <v>66</v>
      </c>
      <c r="E84" s="18"/>
      <c r="F84" s="197">
        <f>SUM(F85)</f>
        <v>122900</v>
      </c>
      <c r="G84" s="197">
        <f>SUM(G85)</f>
        <v>0</v>
      </c>
    </row>
    <row r="85" spans="1:7" ht="45">
      <c r="A85" s="205" t="s">
        <v>216</v>
      </c>
      <c r="B85" s="18" t="s">
        <v>141</v>
      </c>
      <c r="C85" s="20">
        <v>13</v>
      </c>
      <c r="D85" s="20" t="s">
        <v>65</v>
      </c>
      <c r="E85" s="18"/>
      <c r="F85" s="197">
        <f>SUM(F86)</f>
        <v>122900</v>
      </c>
      <c r="G85" s="197">
        <f>SUM(G86)</f>
        <v>0</v>
      </c>
    </row>
    <row r="86" spans="1:7" ht="30">
      <c r="A86" s="205" t="s">
        <v>228</v>
      </c>
      <c r="B86" s="18" t="s">
        <v>141</v>
      </c>
      <c r="C86" s="20">
        <v>13</v>
      </c>
      <c r="D86" s="20" t="s">
        <v>65</v>
      </c>
      <c r="E86" s="18" t="s">
        <v>222</v>
      </c>
      <c r="F86" s="197">
        <v>122900</v>
      </c>
      <c r="G86" s="197">
        <v>0</v>
      </c>
    </row>
    <row r="87" spans="1:7" ht="45">
      <c r="A87" s="205" t="s">
        <v>34</v>
      </c>
      <c r="B87" s="18" t="s">
        <v>141</v>
      </c>
      <c r="C87" s="20">
        <v>13</v>
      </c>
      <c r="D87" s="20" t="s">
        <v>35</v>
      </c>
      <c r="E87" s="18" t="s">
        <v>203</v>
      </c>
      <c r="F87" s="197">
        <f>SUM(F88)</f>
        <v>50000</v>
      </c>
      <c r="G87" s="197">
        <f>SUM(G88)</f>
        <v>0</v>
      </c>
    </row>
    <row r="88" spans="1:7" ht="30">
      <c r="A88" s="205" t="s">
        <v>124</v>
      </c>
      <c r="B88" s="18" t="s">
        <v>141</v>
      </c>
      <c r="C88" s="20">
        <v>13</v>
      </c>
      <c r="D88" s="20" t="s">
        <v>49</v>
      </c>
      <c r="E88" s="18"/>
      <c r="F88" s="197">
        <f>SUM(F89)</f>
        <v>50000</v>
      </c>
      <c r="G88" s="197">
        <f>SUM(G89)</f>
        <v>0</v>
      </c>
    </row>
    <row r="89" spans="1:7" ht="30">
      <c r="A89" s="205" t="s">
        <v>105</v>
      </c>
      <c r="B89" s="18" t="s">
        <v>141</v>
      </c>
      <c r="C89" s="20">
        <v>13</v>
      </c>
      <c r="D89" s="20" t="s">
        <v>49</v>
      </c>
      <c r="E89" s="18" t="s">
        <v>147</v>
      </c>
      <c r="F89" s="197">
        <v>50000</v>
      </c>
      <c r="G89" s="197"/>
    </row>
    <row r="90" spans="1:7" ht="28.5">
      <c r="A90" s="207" t="s">
        <v>271</v>
      </c>
      <c r="B90" s="23" t="s">
        <v>141</v>
      </c>
      <c r="C90" s="21">
        <v>13</v>
      </c>
      <c r="D90" s="21" t="s">
        <v>272</v>
      </c>
      <c r="E90" s="23"/>
      <c r="F90" s="198">
        <f>SUM(F91)</f>
        <v>1864450</v>
      </c>
      <c r="G90" s="198">
        <f>SUM(G91)</f>
        <v>0</v>
      </c>
    </row>
    <row r="91" spans="1:7" ht="60">
      <c r="A91" s="206" t="s">
        <v>273</v>
      </c>
      <c r="B91" s="18" t="s">
        <v>141</v>
      </c>
      <c r="C91" s="20">
        <v>13</v>
      </c>
      <c r="D91" s="20" t="s">
        <v>274</v>
      </c>
      <c r="E91" s="18"/>
      <c r="F91" s="197">
        <f>SUM(F94+F95+F98)</f>
        <v>1864450</v>
      </c>
      <c r="G91" s="197">
        <f>SUM(G94+G95+G98)</f>
        <v>0</v>
      </c>
    </row>
    <row r="92" spans="1:7" ht="30">
      <c r="A92" s="206" t="s">
        <v>275</v>
      </c>
      <c r="B92" s="18" t="s">
        <v>141</v>
      </c>
      <c r="C92" s="20">
        <v>13</v>
      </c>
      <c r="D92" s="20" t="s">
        <v>276</v>
      </c>
      <c r="E92" s="18"/>
      <c r="F92" s="197">
        <f>SUM(F94)</f>
        <v>50000</v>
      </c>
      <c r="G92" s="197">
        <f>SUM(G94)</f>
        <v>0</v>
      </c>
    </row>
    <row r="93" spans="1:7" ht="15">
      <c r="A93" s="206" t="s">
        <v>277</v>
      </c>
      <c r="B93" s="18" t="s">
        <v>141</v>
      </c>
      <c r="C93" s="20">
        <v>13</v>
      </c>
      <c r="D93" s="20" t="s">
        <v>278</v>
      </c>
      <c r="E93" s="18"/>
      <c r="F93" s="197">
        <f>SUM(F94)</f>
        <v>50000</v>
      </c>
      <c r="G93" s="197">
        <f>SUM(G94)</f>
        <v>0</v>
      </c>
    </row>
    <row r="94" spans="1:7" ht="30">
      <c r="A94" s="205" t="s">
        <v>105</v>
      </c>
      <c r="B94" s="18" t="s">
        <v>141</v>
      </c>
      <c r="C94" s="20">
        <v>13</v>
      </c>
      <c r="D94" s="20" t="s">
        <v>278</v>
      </c>
      <c r="E94" s="18" t="s">
        <v>147</v>
      </c>
      <c r="F94" s="197">
        <v>50000</v>
      </c>
      <c r="G94" s="197">
        <v>0</v>
      </c>
    </row>
    <row r="95" spans="1:7" ht="60">
      <c r="A95" s="205" t="s">
        <v>811</v>
      </c>
      <c r="B95" s="126" t="s">
        <v>141</v>
      </c>
      <c r="C95" s="133">
        <v>13</v>
      </c>
      <c r="D95" s="130" t="s">
        <v>812</v>
      </c>
      <c r="E95" s="126"/>
      <c r="F95" s="196">
        <f>SUM(F96)</f>
        <v>605000</v>
      </c>
      <c r="G95" s="196">
        <f>SUM(G96)</f>
        <v>0</v>
      </c>
    </row>
    <row r="96" spans="1:7" ht="15">
      <c r="A96" s="205" t="s">
        <v>277</v>
      </c>
      <c r="B96" s="126" t="s">
        <v>141</v>
      </c>
      <c r="C96" s="133">
        <v>13</v>
      </c>
      <c r="D96" s="130" t="s">
        <v>810</v>
      </c>
      <c r="E96" s="126"/>
      <c r="F96" s="196">
        <f>SUM(F97)</f>
        <v>605000</v>
      </c>
      <c r="G96" s="196">
        <f>SUM(G97)</f>
        <v>0</v>
      </c>
    </row>
    <row r="97" spans="1:7" ht="30">
      <c r="A97" s="205" t="s">
        <v>105</v>
      </c>
      <c r="B97" s="126" t="s">
        <v>141</v>
      </c>
      <c r="C97" s="133">
        <v>13</v>
      </c>
      <c r="D97" s="130" t="s">
        <v>810</v>
      </c>
      <c r="E97" s="126" t="s">
        <v>147</v>
      </c>
      <c r="F97" s="196">
        <v>605000</v>
      </c>
      <c r="G97" s="197">
        <v>0</v>
      </c>
    </row>
    <row r="98" spans="1:7" ht="79.5" customHeight="1">
      <c r="A98" s="206" t="s">
        <v>285</v>
      </c>
      <c r="B98" s="126" t="s">
        <v>141</v>
      </c>
      <c r="C98" s="133">
        <v>13</v>
      </c>
      <c r="D98" s="130" t="s">
        <v>840</v>
      </c>
      <c r="E98" s="126"/>
      <c r="F98" s="197">
        <f>SUM(F99:F100)</f>
        <v>1209450</v>
      </c>
      <c r="G98" s="197">
        <f>SUM(G99:G100)</f>
        <v>0</v>
      </c>
    </row>
    <row r="99" spans="1:7" ht="60">
      <c r="A99" s="205" t="s">
        <v>212</v>
      </c>
      <c r="B99" s="126" t="s">
        <v>141</v>
      </c>
      <c r="C99" s="133">
        <v>13</v>
      </c>
      <c r="D99" s="130" t="s">
        <v>840</v>
      </c>
      <c r="E99" s="126" t="s">
        <v>144</v>
      </c>
      <c r="F99" s="197">
        <v>859050</v>
      </c>
      <c r="G99" s="197"/>
    </row>
    <row r="100" spans="1:7" ht="30">
      <c r="A100" s="205" t="s">
        <v>105</v>
      </c>
      <c r="B100" s="126" t="s">
        <v>141</v>
      </c>
      <c r="C100" s="133">
        <v>13</v>
      </c>
      <c r="D100" s="130" t="s">
        <v>840</v>
      </c>
      <c r="E100" s="126" t="s">
        <v>147</v>
      </c>
      <c r="F100" s="197">
        <v>350400</v>
      </c>
      <c r="G100" s="197"/>
    </row>
    <row r="101" spans="1:7" ht="42.75">
      <c r="A101" s="207" t="s">
        <v>717</v>
      </c>
      <c r="B101" s="23" t="s">
        <v>141</v>
      </c>
      <c r="C101" s="23" t="s">
        <v>636</v>
      </c>
      <c r="D101" s="21" t="s">
        <v>249</v>
      </c>
      <c r="E101" s="18"/>
      <c r="F101" s="197">
        <f>SUM(F102)</f>
        <v>150000</v>
      </c>
      <c r="G101" s="197">
        <f>SUM(G102)</f>
        <v>0</v>
      </c>
    </row>
    <row r="102" spans="1:7" ht="60">
      <c r="A102" s="206" t="s">
        <v>250</v>
      </c>
      <c r="B102" s="18" t="s">
        <v>141</v>
      </c>
      <c r="C102" s="18" t="s">
        <v>636</v>
      </c>
      <c r="D102" s="18" t="s">
        <v>251</v>
      </c>
      <c r="E102" s="18"/>
      <c r="F102" s="197">
        <f>SUM(F103)</f>
        <v>150000</v>
      </c>
      <c r="G102" s="197">
        <f>SUM(G103)</f>
        <v>0</v>
      </c>
    </row>
    <row r="103" spans="1:7" ht="75">
      <c r="A103" s="206" t="s">
        <v>252</v>
      </c>
      <c r="B103" s="18" t="s">
        <v>141</v>
      </c>
      <c r="C103" s="18" t="s">
        <v>636</v>
      </c>
      <c r="D103" s="18" t="s">
        <v>253</v>
      </c>
      <c r="E103" s="18"/>
      <c r="F103" s="197">
        <f>SUM(F104)</f>
        <v>150000</v>
      </c>
      <c r="G103" s="197">
        <f>SUM(G104)</f>
        <v>0</v>
      </c>
    </row>
    <row r="104" spans="1:7" ht="30">
      <c r="A104" s="205" t="s">
        <v>72</v>
      </c>
      <c r="B104" s="18" t="s">
        <v>141</v>
      </c>
      <c r="C104" s="18" t="s">
        <v>636</v>
      </c>
      <c r="D104" s="18" t="s">
        <v>71</v>
      </c>
      <c r="E104" s="18"/>
      <c r="F104" s="197">
        <f>SUM(F105)</f>
        <v>150000</v>
      </c>
      <c r="G104" s="197">
        <f>SUM(G105)</f>
        <v>0</v>
      </c>
    </row>
    <row r="105" spans="1:7" ht="30">
      <c r="A105" s="205" t="s">
        <v>105</v>
      </c>
      <c r="B105" s="18" t="s">
        <v>141</v>
      </c>
      <c r="C105" s="18" t="s">
        <v>636</v>
      </c>
      <c r="D105" s="18" t="s">
        <v>71</v>
      </c>
      <c r="E105" s="18" t="s">
        <v>147</v>
      </c>
      <c r="F105" s="197">
        <v>150000</v>
      </c>
      <c r="G105" s="197">
        <v>0</v>
      </c>
    </row>
    <row r="106" spans="1:7" ht="42.75">
      <c r="A106" s="192" t="s">
        <v>106</v>
      </c>
      <c r="B106" s="127" t="s">
        <v>141</v>
      </c>
      <c r="C106" s="132">
        <v>13</v>
      </c>
      <c r="D106" s="128" t="s">
        <v>107</v>
      </c>
      <c r="E106" s="127"/>
      <c r="F106" s="195">
        <f>SUM(F107+F112+F115)</f>
        <v>64000</v>
      </c>
      <c r="G106" s="195">
        <f>SUM(G107+G112+G115)</f>
        <v>64000</v>
      </c>
    </row>
    <row r="107" spans="1:7" ht="60">
      <c r="A107" s="206" t="s">
        <v>686</v>
      </c>
      <c r="B107" s="126" t="s">
        <v>141</v>
      </c>
      <c r="C107" s="133">
        <v>13</v>
      </c>
      <c r="D107" s="130" t="s">
        <v>111</v>
      </c>
      <c r="E107" s="126"/>
      <c r="F107" s="196">
        <f>SUM(F108)</f>
        <v>1500</v>
      </c>
      <c r="G107" s="196">
        <f>SUM(G108)</f>
        <v>1500</v>
      </c>
    </row>
    <row r="108" spans="1:7" ht="60">
      <c r="A108" s="206" t="s">
        <v>418</v>
      </c>
      <c r="B108" s="126" t="s">
        <v>141</v>
      </c>
      <c r="C108" s="133">
        <v>13</v>
      </c>
      <c r="D108" s="130" t="s">
        <v>112</v>
      </c>
      <c r="E108" s="126"/>
      <c r="F108" s="196">
        <f>SUM(F109)</f>
        <v>1500</v>
      </c>
      <c r="G108" s="196">
        <f>SUM(G109)</f>
        <v>1500</v>
      </c>
    </row>
    <row r="109" spans="1:7" ht="30">
      <c r="A109" s="206" t="s">
        <v>779</v>
      </c>
      <c r="B109" s="126" t="s">
        <v>141</v>
      </c>
      <c r="C109" s="133">
        <v>13</v>
      </c>
      <c r="D109" s="130" t="s">
        <v>113</v>
      </c>
      <c r="E109" s="126"/>
      <c r="F109" s="196">
        <f>SUM(F110)</f>
        <v>1500</v>
      </c>
      <c r="G109" s="196">
        <f>SUM(G110)</f>
        <v>1500</v>
      </c>
    </row>
    <row r="110" spans="1:7" ht="30">
      <c r="A110" s="205" t="s">
        <v>105</v>
      </c>
      <c r="B110" s="126" t="s">
        <v>141</v>
      </c>
      <c r="C110" s="133">
        <v>13</v>
      </c>
      <c r="D110" s="130" t="s">
        <v>113</v>
      </c>
      <c r="E110" s="126" t="s">
        <v>147</v>
      </c>
      <c r="F110" s="196">
        <v>1500</v>
      </c>
      <c r="G110" s="196">
        <v>1500</v>
      </c>
    </row>
    <row r="111" spans="1:7" ht="63">
      <c r="A111" s="210" t="s">
        <v>420</v>
      </c>
      <c r="B111" s="126" t="s">
        <v>141</v>
      </c>
      <c r="C111" s="133">
        <v>13</v>
      </c>
      <c r="D111" s="130" t="s">
        <v>109</v>
      </c>
      <c r="E111" s="126"/>
      <c r="F111" s="196">
        <f>SUM(F112)</f>
        <v>57500</v>
      </c>
      <c r="G111" s="196">
        <f>SUM(G112)</f>
        <v>57500</v>
      </c>
    </row>
    <row r="112" spans="1:7" ht="15.75">
      <c r="A112" s="211" t="s">
        <v>419</v>
      </c>
      <c r="B112" s="126" t="s">
        <v>141</v>
      </c>
      <c r="C112" s="133">
        <v>13</v>
      </c>
      <c r="D112" s="130" t="s">
        <v>121</v>
      </c>
      <c r="E112" s="126"/>
      <c r="F112" s="196">
        <f>SUM(F113)</f>
        <v>57500</v>
      </c>
      <c r="G112" s="196">
        <f>SUM(G113)</f>
        <v>57500</v>
      </c>
    </row>
    <row r="113" spans="1:7" ht="30">
      <c r="A113" s="212" t="s">
        <v>115</v>
      </c>
      <c r="B113" s="126" t="s">
        <v>141</v>
      </c>
      <c r="C113" s="133">
        <v>13</v>
      </c>
      <c r="D113" s="130" t="s">
        <v>110</v>
      </c>
      <c r="E113" s="126"/>
      <c r="F113" s="196">
        <f>SUM(F114)</f>
        <v>57500</v>
      </c>
      <c r="G113" s="196">
        <f>SUM(G114)</f>
        <v>57500</v>
      </c>
    </row>
    <row r="114" spans="1:7" ht="30">
      <c r="A114" s="205" t="s">
        <v>105</v>
      </c>
      <c r="B114" s="126" t="s">
        <v>141</v>
      </c>
      <c r="C114" s="133">
        <v>13</v>
      </c>
      <c r="D114" s="130" t="s">
        <v>110</v>
      </c>
      <c r="E114" s="126" t="s">
        <v>147</v>
      </c>
      <c r="F114" s="196">
        <v>57500</v>
      </c>
      <c r="G114" s="196">
        <v>57500</v>
      </c>
    </row>
    <row r="115" spans="1:7" ht="45">
      <c r="A115" s="206" t="s">
        <v>687</v>
      </c>
      <c r="B115" s="126" t="s">
        <v>141</v>
      </c>
      <c r="C115" s="133">
        <v>13</v>
      </c>
      <c r="D115" s="130" t="s">
        <v>116</v>
      </c>
      <c r="E115" s="126"/>
      <c r="F115" s="196">
        <f>SUM(F116)</f>
        <v>5000</v>
      </c>
      <c r="G115" s="196">
        <f>SUM(G116)</f>
        <v>5000</v>
      </c>
    </row>
    <row r="116" spans="1:7" ht="15">
      <c r="A116" s="209" t="s">
        <v>120</v>
      </c>
      <c r="B116" s="126" t="s">
        <v>141</v>
      </c>
      <c r="C116" s="133">
        <v>13</v>
      </c>
      <c r="D116" s="130" t="s">
        <v>117</v>
      </c>
      <c r="E116" s="126"/>
      <c r="F116" s="196">
        <f>SUM(F117)</f>
        <v>5000</v>
      </c>
      <c r="G116" s="196">
        <f>SUM(G117)</f>
        <v>5000</v>
      </c>
    </row>
    <row r="117" spans="1:7" ht="30">
      <c r="A117" s="206" t="s">
        <v>119</v>
      </c>
      <c r="B117" s="126" t="s">
        <v>141</v>
      </c>
      <c r="C117" s="133">
        <v>13</v>
      </c>
      <c r="D117" s="130" t="s">
        <v>118</v>
      </c>
      <c r="E117" s="126"/>
      <c r="F117" s="196">
        <f>SUM(F118)</f>
        <v>5000</v>
      </c>
      <c r="G117" s="196">
        <f>SUM(G118)</f>
        <v>5000</v>
      </c>
    </row>
    <row r="118" spans="1:7" ht="30">
      <c r="A118" s="205" t="s">
        <v>105</v>
      </c>
      <c r="B118" s="126" t="s">
        <v>141</v>
      </c>
      <c r="C118" s="133">
        <v>13</v>
      </c>
      <c r="D118" s="130" t="s">
        <v>118</v>
      </c>
      <c r="E118" s="126" t="s">
        <v>147</v>
      </c>
      <c r="F118" s="196">
        <v>5000</v>
      </c>
      <c r="G118" s="196">
        <v>5000</v>
      </c>
    </row>
    <row r="119" spans="1:7" ht="28.5">
      <c r="A119" s="204" t="s">
        <v>648</v>
      </c>
      <c r="B119" s="127" t="s">
        <v>141</v>
      </c>
      <c r="C119" s="132">
        <v>13</v>
      </c>
      <c r="D119" s="128" t="s">
        <v>316</v>
      </c>
      <c r="E119" s="127"/>
      <c r="F119" s="195">
        <f>SUM(F120)</f>
        <v>150000</v>
      </c>
      <c r="G119" s="195">
        <f>SUM(G120)</f>
        <v>150000</v>
      </c>
    </row>
    <row r="120" spans="1:7" ht="45">
      <c r="A120" s="206" t="s">
        <v>647</v>
      </c>
      <c r="B120" s="126" t="s">
        <v>184</v>
      </c>
      <c r="C120" s="133">
        <v>13</v>
      </c>
      <c r="D120" s="130" t="s">
        <v>645</v>
      </c>
      <c r="E120" s="126"/>
      <c r="F120" s="196">
        <f>SUM(F122)</f>
        <v>150000</v>
      </c>
      <c r="G120" s="196">
        <f>SUM(G122)</f>
        <v>150000</v>
      </c>
    </row>
    <row r="121" spans="1:7" ht="30">
      <c r="A121" s="206" t="s">
        <v>279</v>
      </c>
      <c r="B121" s="126" t="s">
        <v>141</v>
      </c>
      <c r="C121" s="133">
        <v>13</v>
      </c>
      <c r="D121" s="130" t="s">
        <v>646</v>
      </c>
      <c r="E121" s="126"/>
      <c r="F121" s="196">
        <f>SUM(F122)</f>
        <v>150000</v>
      </c>
      <c r="G121" s="196">
        <f>SUM(G122)</f>
        <v>150000</v>
      </c>
    </row>
    <row r="122" spans="1:7" ht="15">
      <c r="A122" s="209" t="s">
        <v>177</v>
      </c>
      <c r="B122" s="126" t="s">
        <v>141</v>
      </c>
      <c r="C122" s="133">
        <v>13</v>
      </c>
      <c r="D122" s="130" t="s">
        <v>723</v>
      </c>
      <c r="E122" s="126"/>
      <c r="F122" s="196">
        <f>SUM(F123)</f>
        <v>150000</v>
      </c>
      <c r="G122" s="196">
        <f>SUM(G123)</f>
        <v>150000</v>
      </c>
    </row>
    <row r="123" spans="1:7" ht="60">
      <c r="A123" s="205" t="s">
        <v>212</v>
      </c>
      <c r="B123" s="126" t="s">
        <v>141</v>
      </c>
      <c r="C123" s="133">
        <v>13</v>
      </c>
      <c r="D123" s="130" t="s">
        <v>723</v>
      </c>
      <c r="E123" s="126" t="s">
        <v>144</v>
      </c>
      <c r="F123" s="196">
        <v>150000</v>
      </c>
      <c r="G123" s="196">
        <v>150000</v>
      </c>
    </row>
    <row r="124" spans="1:7" ht="28.5">
      <c r="A124" s="204" t="s">
        <v>751</v>
      </c>
      <c r="B124" s="127" t="s">
        <v>141</v>
      </c>
      <c r="C124" s="132">
        <v>13</v>
      </c>
      <c r="D124" s="128" t="s">
        <v>752</v>
      </c>
      <c r="E124" s="127"/>
      <c r="F124" s="195">
        <f>SUM(F125+F129)</f>
        <v>696840</v>
      </c>
      <c r="G124" s="195">
        <f>SUM(G125+G129)</f>
        <v>696840</v>
      </c>
    </row>
    <row r="125" spans="1:7" ht="45">
      <c r="A125" s="205" t="s">
        <v>768</v>
      </c>
      <c r="B125" s="126" t="s">
        <v>141</v>
      </c>
      <c r="C125" s="133">
        <v>13</v>
      </c>
      <c r="D125" s="130" t="s">
        <v>754</v>
      </c>
      <c r="E125" s="126"/>
      <c r="F125" s="196">
        <f>SUM(F126)</f>
        <v>606700</v>
      </c>
      <c r="G125" s="196">
        <f>SUM(G126)</f>
        <v>606700</v>
      </c>
    </row>
    <row r="126" spans="1:7" ht="30">
      <c r="A126" s="205" t="s">
        <v>780</v>
      </c>
      <c r="B126" s="126" t="s">
        <v>141</v>
      </c>
      <c r="C126" s="133">
        <v>13</v>
      </c>
      <c r="D126" s="130" t="s">
        <v>756</v>
      </c>
      <c r="E126" s="126"/>
      <c r="F126" s="196">
        <f>SUM(F127)</f>
        <v>606700</v>
      </c>
      <c r="G126" s="196">
        <f>SUM(G127)</f>
        <v>606700</v>
      </c>
    </row>
    <row r="127" spans="1:7" ht="30">
      <c r="A127" s="205" t="s">
        <v>124</v>
      </c>
      <c r="B127" s="126" t="s">
        <v>141</v>
      </c>
      <c r="C127" s="133">
        <v>13</v>
      </c>
      <c r="D127" s="130" t="s">
        <v>757</v>
      </c>
      <c r="E127" s="126"/>
      <c r="F127" s="196">
        <f>SUM(F128)</f>
        <v>606700</v>
      </c>
      <c r="G127" s="196">
        <f>SUM(G128)</f>
        <v>606700</v>
      </c>
    </row>
    <row r="128" spans="1:7" ht="30">
      <c r="A128" s="205" t="s">
        <v>105</v>
      </c>
      <c r="B128" s="126" t="s">
        <v>141</v>
      </c>
      <c r="C128" s="133">
        <v>13</v>
      </c>
      <c r="D128" s="130" t="s">
        <v>757</v>
      </c>
      <c r="E128" s="126" t="s">
        <v>147</v>
      </c>
      <c r="F128" s="196">
        <v>606700</v>
      </c>
      <c r="G128" s="197">
        <v>606700</v>
      </c>
    </row>
    <row r="129" spans="1:7" ht="60">
      <c r="A129" s="205" t="s">
        <v>758</v>
      </c>
      <c r="B129" s="126" t="s">
        <v>141</v>
      </c>
      <c r="C129" s="133">
        <v>13</v>
      </c>
      <c r="D129" s="130" t="s">
        <v>759</v>
      </c>
      <c r="E129" s="126"/>
      <c r="F129" s="196">
        <f>SUM(F130)</f>
        <v>90140</v>
      </c>
      <c r="G129" s="196">
        <f>SUM(G130)</f>
        <v>90140</v>
      </c>
    </row>
    <row r="130" spans="1:7" ht="81" customHeight="1">
      <c r="A130" s="205" t="s">
        <v>760</v>
      </c>
      <c r="B130" s="126" t="s">
        <v>141</v>
      </c>
      <c r="C130" s="133">
        <v>13</v>
      </c>
      <c r="D130" s="130" t="s">
        <v>761</v>
      </c>
      <c r="E130" s="126"/>
      <c r="F130" s="196">
        <f>SUM(F131)</f>
        <v>90140</v>
      </c>
      <c r="G130" s="196">
        <f>SUM(G131)</f>
        <v>90140</v>
      </c>
    </row>
    <row r="131" spans="1:7" ht="30">
      <c r="A131" s="205" t="s">
        <v>124</v>
      </c>
      <c r="B131" s="126" t="s">
        <v>141</v>
      </c>
      <c r="C131" s="133">
        <v>13</v>
      </c>
      <c r="D131" s="130" t="s">
        <v>762</v>
      </c>
      <c r="E131" s="126"/>
      <c r="F131" s="196">
        <f>SUM(F132)</f>
        <v>90140</v>
      </c>
      <c r="G131" s="196">
        <f>SUM(G132)</f>
        <v>90140</v>
      </c>
    </row>
    <row r="132" spans="1:7" ht="30">
      <c r="A132" s="205" t="s">
        <v>105</v>
      </c>
      <c r="B132" s="126" t="s">
        <v>141</v>
      </c>
      <c r="C132" s="133">
        <v>13</v>
      </c>
      <c r="D132" s="130" t="s">
        <v>762</v>
      </c>
      <c r="E132" s="126" t="s">
        <v>147</v>
      </c>
      <c r="F132" s="196">
        <v>90140</v>
      </c>
      <c r="G132" s="197">
        <v>90140</v>
      </c>
    </row>
    <row r="133" spans="1:7" ht="28.5">
      <c r="A133" s="207" t="s">
        <v>154</v>
      </c>
      <c r="B133" s="23" t="s">
        <v>141</v>
      </c>
      <c r="C133" s="21">
        <v>13</v>
      </c>
      <c r="D133" s="21" t="s">
        <v>280</v>
      </c>
      <c r="E133" s="23"/>
      <c r="F133" s="198">
        <f>SUM(F134)</f>
        <v>6100000</v>
      </c>
      <c r="G133" s="198">
        <f>SUM(G134)</f>
        <v>6100000</v>
      </c>
    </row>
    <row r="134" spans="1:7" ht="15">
      <c r="A134" s="206" t="s">
        <v>223</v>
      </c>
      <c r="B134" s="18" t="s">
        <v>141</v>
      </c>
      <c r="C134" s="20">
        <v>13</v>
      </c>
      <c r="D134" s="20" t="s">
        <v>281</v>
      </c>
      <c r="E134" s="18"/>
      <c r="F134" s="197">
        <f>SUM(F135+F138)</f>
        <v>6100000</v>
      </c>
      <c r="G134" s="197">
        <f>SUM(G135+G138)</f>
        <v>6100000</v>
      </c>
    </row>
    <row r="135" spans="1:7" ht="30">
      <c r="A135" s="205" t="s">
        <v>124</v>
      </c>
      <c r="B135" s="18" t="s">
        <v>184</v>
      </c>
      <c r="C135" s="20">
        <v>13</v>
      </c>
      <c r="D135" s="20" t="s">
        <v>282</v>
      </c>
      <c r="E135" s="18"/>
      <c r="F135" s="197">
        <f>SUM(F136:F137)</f>
        <v>5880000</v>
      </c>
      <c r="G135" s="197">
        <f>SUM(G136:G137)</f>
        <v>5880000</v>
      </c>
    </row>
    <row r="136" spans="1:7" ht="30">
      <c r="A136" s="205" t="s">
        <v>105</v>
      </c>
      <c r="B136" s="18" t="s">
        <v>141</v>
      </c>
      <c r="C136" s="20">
        <v>13</v>
      </c>
      <c r="D136" s="20" t="s">
        <v>282</v>
      </c>
      <c r="E136" s="18" t="s">
        <v>147</v>
      </c>
      <c r="F136" s="197">
        <v>500000</v>
      </c>
      <c r="G136" s="197">
        <v>500000</v>
      </c>
    </row>
    <row r="137" spans="1:7" ht="15">
      <c r="A137" s="205" t="s">
        <v>149</v>
      </c>
      <c r="B137" s="18" t="s">
        <v>141</v>
      </c>
      <c r="C137" s="20">
        <v>13</v>
      </c>
      <c r="D137" s="20" t="s">
        <v>282</v>
      </c>
      <c r="E137" s="18" t="s">
        <v>148</v>
      </c>
      <c r="F137" s="197">
        <v>5380000</v>
      </c>
      <c r="G137" s="197">
        <v>5380000</v>
      </c>
    </row>
    <row r="138" spans="1:7" ht="30">
      <c r="A138" s="205" t="s">
        <v>88</v>
      </c>
      <c r="B138" s="18" t="s">
        <v>141</v>
      </c>
      <c r="C138" s="20">
        <v>13</v>
      </c>
      <c r="D138" s="20" t="s">
        <v>87</v>
      </c>
      <c r="E138" s="18"/>
      <c r="F138" s="197">
        <f>SUM(F139)</f>
        <v>220000</v>
      </c>
      <c r="G138" s="197">
        <f>SUM(G139)</f>
        <v>220000</v>
      </c>
    </row>
    <row r="139" spans="1:7" ht="30">
      <c r="A139" s="205" t="s">
        <v>105</v>
      </c>
      <c r="B139" s="18" t="s">
        <v>141</v>
      </c>
      <c r="C139" s="20">
        <v>13</v>
      </c>
      <c r="D139" s="20" t="s">
        <v>87</v>
      </c>
      <c r="E139" s="18" t="s">
        <v>147</v>
      </c>
      <c r="F139" s="197">
        <v>220000</v>
      </c>
      <c r="G139" s="197">
        <v>220000</v>
      </c>
    </row>
    <row r="140" spans="1:7" ht="19.5" customHeight="1">
      <c r="A140" s="207" t="s">
        <v>178</v>
      </c>
      <c r="B140" s="23" t="s">
        <v>141</v>
      </c>
      <c r="C140" s="21">
        <v>13</v>
      </c>
      <c r="D140" s="21" t="s">
        <v>259</v>
      </c>
      <c r="E140" s="23"/>
      <c r="F140" s="198">
        <f>SUM(F141)</f>
        <v>157500</v>
      </c>
      <c r="G140" s="198">
        <f>SUM(G141)</f>
        <v>2666134</v>
      </c>
    </row>
    <row r="141" spans="1:7" ht="15">
      <c r="A141" s="206" t="s">
        <v>179</v>
      </c>
      <c r="B141" s="18" t="s">
        <v>141</v>
      </c>
      <c r="C141" s="20">
        <v>13</v>
      </c>
      <c r="D141" s="20" t="s">
        <v>284</v>
      </c>
      <c r="E141" s="18"/>
      <c r="F141" s="197">
        <f>SUM(F142+F144+F146+F148+F150+F152)</f>
        <v>157500</v>
      </c>
      <c r="G141" s="197">
        <f>SUM(G142+G144+G146+G148+G150+G152)</f>
        <v>2666134</v>
      </c>
    </row>
    <row r="142" spans="1:7" ht="30">
      <c r="A142" s="205" t="s">
        <v>124</v>
      </c>
      <c r="B142" s="18" t="s">
        <v>141</v>
      </c>
      <c r="C142" s="20">
        <v>13</v>
      </c>
      <c r="D142" s="20" t="s">
        <v>844</v>
      </c>
      <c r="E142" s="18"/>
      <c r="F142" s="197">
        <f>SUM(F143)</f>
        <v>0</v>
      </c>
      <c r="G142" s="197">
        <f>SUM(G143)</f>
        <v>500000</v>
      </c>
    </row>
    <row r="143" spans="1:7" ht="30">
      <c r="A143" s="205" t="s">
        <v>105</v>
      </c>
      <c r="B143" s="18" t="s">
        <v>141</v>
      </c>
      <c r="C143" s="20">
        <v>13</v>
      </c>
      <c r="D143" s="20" t="s">
        <v>844</v>
      </c>
      <c r="E143" s="18" t="s">
        <v>147</v>
      </c>
      <c r="F143" s="197">
        <v>0</v>
      </c>
      <c r="G143" s="197">
        <v>500000</v>
      </c>
    </row>
    <row r="144" spans="1:7" ht="15">
      <c r="A144" s="206" t="s">
        <v>277</v>
      </c>
      <c r="B144" s="18" t="s">
        <v>141</v>
      </c>
      <c r="C144" s="20">
        <v>13</v>
      </c>
      <c r="D144" s="20" t="s">
        <v>845</v>
      </c>
      <c r="E144" s="18"/>
      <c r="F144" s="197">
        <f>SUM(F145)</f>
        <v>0</v>
      </c>
      <c r="G144" s="197">
        <f>SUM(G145)</f>
        <v>655000</v>
      </c>
    </row>
    <row r="145" spans="1:7" ht="30">
      <c r="A145" s="205" t="s">
        <v>105</v>
      </c>
      <c r="B145" s="18" t="s">
        <v>141</v>
      </c>
      <c r="C145" s="20">
        <v>13</v>
      </c>
      <c r="D145" s="20" t="s">
        <v>845</v>
      </c>
      <c r="E145" s="18" t="s">
        <v>147</v>
      </c>
      <c r="F145" s="197">
        <v>0</v>
      </c>
      <c r="G145" s="197">
        <v>655000</v>
      </c>
    </row>
    <row r="146" spans="1:7" ht="30">
      <c r="A146" s="205" t="s">
        <v>72</v>
      </c>
      <c r="B146" s="18" t="s">
        <v>141</v>
      </c>
      <c r="C146" s="20">
        <v>13</v>
      </c>
      <c r="D146" s="20" t="s">
        <v>846</v>
      </c>
      <c r="E146" s="18"/>
      <c r="F146" s="197">
        <f>SUM(F147)</f>
        <v>0</v>
      </c>
      <c r="G146" s="197">
        <f>SUM(G147)</f>
        <v>150000</v>
      </c>
    </row>
    <row r="147" spans="1:7" ht="30">
      <c r="A147" s="205" t="s">
        <v>105</v>
      </c>
      <c r="B147" s="18" t="s">
        <v>141</v>
      </c>
      <c r="C147" s="20">
        <v>13</v>
      </c>
      <c r="D147" s="20" t="s">
        <v>846</v>
      </c>
      <c r="E147" s="18" t="s">
        <v>147</v>
      </c>
      <c r="F147" s="197">
        <v>0</v>
      </c>
      <c r="G147" s="197">
        <v>150000</v>
      </c>
    </row>
    <row r="148" spans="1:7" ht="30">
      <c r="A148" s="206" t="s">
        <v>733</v>
      </c>
      <c r="B148" s="18" t="s">
        <v>141</v>
      </c>
      <c r="C148" s="20">
        <v>13</v>
      </c>
      <c r="D148" s="20" t="s">
        <v>847</v>
      </c>
      <c r="E148" s="18"/>
      <c r="F148" s="197">
        <f>SUM(F149)</f>
        <v>157500</v>
      </c>
      <c r="G148" s="197">
        <f>SUM(G149)</f>
        <v>157500</v>
      </c>
    </row>
    <row r="149" spans="1:7" ht="30">
      <c r="A149" s="205" t="s">
        <v>105</v>
      </c>
      <c r="B149" s="18" t="s">
        <v>141</v>
      </c>
      <c r="C149" s="20">
        <v>13</v>
      </c>
      <c r="D149" s="20" t="s">
        <v>847</v>
      </c>
      <c r="E149" s="18" t="s">
        <v>147</v>
      </c>
      <c r="F149" s="197">
        <v>157500</v>
      </c>
      <c r="G149" s="197">
        <v>157500</v>
      </c>
    </row>
    <row r="150" spans="1:7" ht="45">
      <c r="A150" s="205" t="s">
        <v>216</v>
      </c>
      <c r="B150" s="18" t="s">
        <v>141</v>
      </c>
      <c r="C150" s="20">
        <v>13</v>
      </c>
      <c r="D150" s="20" t="s">
        <v>855</v>
      </c>
      <c r="E150" s="18"/>
      <c r="F150" s="197">
        <f>SUM(F151)</f>
        <v>0</v>
      </c>
      <c r="G150" s="197">
        <f>SUM(G151)</f>
        <v>122900</v>
      </c>
    </row>
    <row r="151" spans="1:7" ht="30">
      <c r="A151" s="205" t="s">
        <v>228</v>
      </c>
      <c r="B151" s="18" t="s">
        <v>141</v>
      </c>
      <c r="C151" s="20">
        <v>13</v>
      </c>
      <c r="D151" s="20" t="s">
        <v>855</v>
      </c>
      <c r="E151" s="18" t="s">
        <v>222</v>
      </c>
      <c r="F151" s="197">
        <v>0</v>
      </c>
      <c r="G151" s="197">
        <v>122900</v>
      </c>
    </row>
    <row r="152" spans="1:7" ht="76.5" customHeight="1">
      <c r="A152" s="206" t="s">
        <v>285</v>
      </c>
      <c r="B152" s="18" t="s">
        <v>141</v>
      </c>
      <c r="C152" s="20">
        <v>13</v>
      </c>
      <c r="D152" s="20" t="s">
        <v>286</v>
      </c>
      <c r="E152" s="18"/>
      <c r="F152" s="197">
        <f>SUM(F153:F154)</f>
        <v>0</v>
      </c>
      <c r="G152" s="197">
        <f>SUM(G153:G154)</f>
        <v>1080734</v>
      </c>
    </row>
    <row r="153" spans="1:7" ht="60">
      <c r="A153" s="205" t="s">
        <v>212</v>
      </c>
      <c r="B153" s="18" t="s">
        <v>141</v>
      </c>
      <c r="C153" s="20">
        <v>13</v>
      </c>
      <c r="D153" s="20" t="s">
        <v>286</v>
      </c>
      <c r="E153" s="18" t="s">
        <v>144</v>
      </c>
      <c r="F153" s="197"/>
      <c r="G153" s="197">
        <v>951434</v>
      </c>
    </row>
    <row r="154" spans="1:7" ht="30">
      <c r="A154" s="205" t="s">
        <v>105</v>
      </c>
      <c r="B154" s="18" t="s">
        <v>141</v>
      </c>
      <c r="C154" s="20">
        <v>13</v>
      </c>
      <c r="D154" s="20" t="s">
        <v>286</v>
      </c>
      <c r="E154" s="18" t="s">
        <v>147</v>
      </c>
      <c r="F154" s="197"/>
      <c r="G154" s="197">
        <v>129300</v>
      </c>
    </row>
    <row r="155" spans="1:7" ht="28.5">
      <c r="A155" s="207" t="s">
        <v>186</v>
      </c>
      <c r="B155" s="23" t="s">
        <v>141</v>
      </c>
      <c r="C155" s="21">
        <v>13</v>
      </c>
      <c r="D155" s="21" t="s">
        <v>287</v>
      </c>
      <c r="E155" s="23"/>
      <c r="F155" s="198">
        <f>SUM(F156)</f>
        <v>16773060</v>
      </c>
      <c r="G155" s="198">
        <f>SUM(G156)</f>
        <v>16773060</v>
      </c>
    </row>
    <row r="156" spans="1:7" ht="30">
      <c r="A156" s="206" t="s">
        <v>187</v>
      </c>
      <c r="B156" s="18" t="s">
        <v>141</v>
      </c>
      <c r="C156" s="20">
        <v>13</v>
      </c>
      <c r="D156" s="20" t="s">
        <v>288</v>
      </c>
      <c r="E156" s="18"/>
      <c r="F156" s="197">
        <f>SUM(F158:F160)</f>
        <v>16773060</v>
      </c>
      <c r="G156" s="197">
        <f>SUM(G158:G160)</f>
        <v>16773060</v>
      </c>
    </row>
    <row r="157" spans="1:7" ht="30">
      <c r="A157" s="206" t="s">
        <v>217</v>
      </c>
      <c r="B157" s="18" t="s">
        <v>141</v>
      </c>
      <c r="C157" s="20">
        <v>13</v>
      </c>
      <c r="D157" s="20" t="s">
        <v>289</v>
      </c>
      <c r="E157" s="18"/>
      <c r="F157" s="197">
        <f>SUM(F158:F160)</f>
        <v>16773060</v>
      </c>
      <c r="G157" s="197">
        <f>SUM(G158:G160)</f>
        <v>16773060</v>
      </c>
    </row>
    <row r="158" spans="1:7" ht="60">
      <c r="A158" s="205" t="s">
        <v>212</v>
      </c>
      <c r="B158" s="18" t="s">
        <v>141</v>
      </c>
      <c r="C158" s="20">
        <v>13</v>
      </c>
      <c r="D158" s="20" t="s">
        <v>289</v>
      </c>
      <c r="E158" s="18" t="s">
        <v>144</v>
      </c>
      <c r="F158" s="196">
        <v>8775819</v>
      </c>
      <c r="G158" s="196">
        <v>8775819</v>
      </c>
    </row>
    <row r="159" spans="1:7" ht="30">
      <c r="A159" s="205" t="s">
        <v>105</v>
      </c>
      <c r="B159" s="18" t="s">
        <v>141</v>
      </c>
      <c r="C159" s="20">
        <v>13</v>
      </c>
      <c r="D159" s="20" t="s">
        <v>289</v>
      </c>
      <c r="E159" s="18" t="s">
        <v>147</v>
      </c>
      <c r="F159" s="196">
        <v>7720276</v>
      </c>
      <c r="G159" s="196">
        <v>7720276</v>
      </c>
    </row>
    <row r="160" spans="1:7" ht="15">
      <c r="A160" s="205" t="s">
        <v>149</v>
      </c>
      <c r="B160" s="18" t="s">
        <v>141</v>
      </c>
      <c r="C160" s="20">
        <v>13</v>
      </c>
      <c r="D160" s="20" t="s">
        <v>289</v>
      </c>
      <c r="E160" s="18" t="s">
        <v>148</v>
      </c>
      <c r="F160" s="196">
        <v>276965</v>
      </c>
      <c r="G160" s="196">
        <v>276965</v>
      </c>
    </row>
    <row r="161" spans="1:7" ht="28.5">
      <c r="A161" s="204" t="s">
        <v>209</v>
      </c>
      <c r="B161" s="23" t="s">
        <v>146</v>
      </c>
      <c r="C161" s="21"/>
      <c r="D161" s="21"/>
      <c r="E161" s="18"/>
      <c r="F161" s="198">
        <f>SUM(F162)</f>
        <v>1100761</v>
      </c>
      <c r="G161" s="198">
        <f>SUM(G162)</f>
        <v>1100761</v>
      </c>
    </row>
    <row r="162" spans="1:7" ht="32.25" customHeight="1">
      <c r="A162" s="204" t="s">
        <v>210</v>
      </c>
      <c r="B162" s="23" t="s">
        <v>146</v>
      </c>
      <c r="C162" s="23" t="s">
        <v>162</v>
      </c>
      <c r="D162" s="21"/>
      <c r="E162" s="18"/>
      <c r="F162" s="198">
        <f>SUM(F163+F169)</f>
        <v>1100761</v>
      </c>
      <c r="G162" s="198">
        <f>SUM(G163+G169)</f>
        <v>1100761</v>
      </c>
    </row>
    <row r="163" spans="1:9" ht="28.5">
      <c r="A163" s="207" t="s">
        <v>186</v>
      </c>
      <c r="B163" s="18" t="s">
        <v>146</v>
      </c>
      <c r="C163" s="18" t="s">
        <v>162</v>
      </c>
      <c r="D163" s="21" t="s">
        <v>287</v>
      </c>
      <c r="E163" s="23"/>
      <c r="F163" s="197">
        <f>SUM(F164)</f>
        <v>1049881</v>
      </c>
      <c r="G163" s="197">
        <f>SUM(G164)</f>
        <v>1049881</v>
      </c>
      <c r="H163" s="14"/>
      <c r="I163" s="14"/>
    </row>
    <row r="164" spans="1:7" ht="30">
      <c r="A164" s="206" t="s">
        <v>187</v>
      </c>
      <c r="B164" s="18" t="s">
        <v>146</v>
      </c>
      <c r="C164" s="18" t="s">
        <v>162</v>
      </c>
      <c r="D164" s="20" t="s">
        <v>288</v>
      </c>
      <c r="E164" s="18"/>
      <c r="F164" s="197">
        <f>SUM(F166+F167)</f>
        <v>1049881</v>
      </c>
      <c r="G164" s="197">
        <f>SUM(G166+G167)</f>
        <v>1049881</v>
      </c>
    </row>
    <row r="165" spans="1:7" ht="30">
      <c r="A165" s="206" t="s">
        <v>217</v>
      </c>
      <c r="B165" s="18" t="s">
        <v>146</v>
      </c>
      <c r="C165" s="18" t="s">
        <v>162</v>
      </c>
      <c r="D165" s="20" t="s">
        <v>289</v>
      </c>
      <c r="E165" s="18"/>
      <c r="F165" s="197">
        <f>SUM(F166)</f>
        <v>949881</v>
      </c>
      <c r="G165" s="197">
        <f>SUM(G166)</f>
        <v>949881</v>
      </c>
    </row>
    <row r="166" spans="1:7" ht="60">
      <c r="A166" s="205" t="s">
        <v>212</v>
      </c>
      <c r="B166" s="18" t="s">
        <v>146</v>
      </c>
      <c r="C166" s="18" t="s">
        <v>162</v>
      </c>
      <c r="D166" s="20" t="s">
        <v>289</v>
      </c>
      <c r="E166" s="18" t="s">
        <v>144</v>
      </c>
      <c r="F166" s="197">
        <v>949881</v>
      </c>
      <c r="G166" s="197">
        <v>949881</v>
      </c>
    </row>
    <row r="167" spans="1:7" ht="45">
      <c r="A167" s="205" t="s">
        <v>21</v>
      </c>
      <c r="B167" s="126" t="s">
        <v>146</v>
      </c>
      <c r="C167" s="129" t="s">
        <v>162</v>
      </c>
      <c r="D167" s="130" t="s">
        <v>823</v>
      </c>
      <c r="E167" s="126"/>
      <c r="F167" s="196">
        <f>SUM(F168)</f>
        <v>100000</v>
      </c>
      <c r="G167" s="196">
        <f>SUM(G168)</f>
        <v>100000</v>
      </c>
    </row>
    <row r="168" spans="1:7" ht="30">
      <c r="A168" s="205" t="s">
        <v>105</v>
      </c>
      <c r="B168" s="126" t="s">
        <v>146</v>
      </c>
      <c r="C168" s="129" t="s">
        <v>162</v>
      </c>
      <c r="D168" s="130" t="s">
        <v>823</v>
      </c>
      <c r="E168" s="126" t="s">
        <v>147</v>
      </c>
      <c r="F168" s="196">
        <v>100000</v>
      </c>
      <c r="G168" s="197">
        <v>100000</v>
      </c>
    </row>
    <row r="169" spans="1:7" ht="30">
      <c r="A169" s="205" t="s">
        <v>751</v>
      </c>
      <c r="B169" s="18" t="s">
        <v>146</v>
      </c>
      <c r="C169" s="18" t="s">
        <v>162</v>
      </c>
      <c r="D169" s="104" t="s">
        <v>752</v>
      </c>
      <c r="E169" s="18"/>
      <c r="F169" s="197">
        <f>SUM(F170)</f>
        <v>50880</v>
      </c>
      <c r="G169" s="197">
        <f>SUM(G170)</f>
        <v>50880</v>
      </c>
    </row>
    <row r="170" spans="1:7" ht="45">
      <c r="A170" s="205" t="s">
        <v>753</v>
      </c>
      <c r="B170" s="18" t="s">
        <v>146</v>
      </c>
      <c r="C170" s="18" t="s">
        <v>162</v>
      </c>
      <c r="D170" s="104" t="s">
        <v>754</v>
      </c>
      <c r="E170" s="18"/>
      <c r="F170" s="197">
        <f>SUM(F171)</f>
        <v>50880</v>
      </c>
      <c r="G170" s="197">
        <f>SUM(G172)</f>
        <v>50880</v>
      </c>
    </row>
    <row r="171" spans="1:7" ht="30">
      <c r="A171" s="205" t="s">
        <v>755</v>
      </c>
      <c r="B171" s="18" t="s">
        <v>146</v>
      </c>
      <c r="C171" s="18" t="s">
        <v>162</v>
      </c>
      <c r="D171" s="104" t="s">
        <v>756</v>
      </c>
      <c r="E171" s="18"/>
      <c r="F171" s="197">
        <f>SUM(F172)</f>
        <v>50880</v>
      </c>
      <c r="G171" s="197">
        <f>SUM(G172)</f>
        <v>50880</v>
      </c>
    </row>
    <row r="172" spans="1:7" ht="45">
      <c r="A172" s="205" t="s">
        <v>21</v>
      </c>
      <c r="B172" s="18" t="s">
        <v>146</v>
      </c>
      <c r="C172" s="18" t="s">
        <v>162</v>
      </c>
      <c r="D172" s="104" t="s">
        <v>763</v>
      </c>
      <c r="E172" s="18"/>
      <c r="F172" s="197">
        <f>SUM(F173)</f>
        <v>50880</v>
      </c>
      <c r="G172" s="197">
        <f>SUM(G173)</f>
        <v>50880</v>
      </c>
    </row>
    <row r="173" spans="1:7" ht="30">
      <c r="A173" s="205" t="s">
        <v>105</v>
      </c>
      <c r="B173" s="18" t="s">
        <v>146</v>
      </c>
      <c r="C173" s="18" t="s">
        <v>162</v>
      </c>
      <c r="D173" s="104" t="s">
        <v>763</v>
      </c>
      <c r="E173" s="18" t="s">
        <v>147</v>
      </c>
      <c r="F173" s="197">
        <v>50880</v>
      </c>
      <c r="G173" s="197">
        <v>50880</v>
      </c>
    </row>
    <row r="174" spans="1:7" ht="15">
      <c r="A174" s="204" t="s">
        <v>155</v>
      </c>
      <c r="B174" s="23" t="s">
        <v>151</v>
      </c>
      <c r="C174" s="18"/>
      <c r="D174" s="21"/>
      <c r="E174" s="18"/>
      <c r="F174" s="198">
        <f>SUM(F175+F189)</f>
        <v>38027836</v>
      </c>
      <c r="G174" s="198">
        <f>SUM(G175+G189)</f>
        <v>9038535</v>
      </c>
    </row>
    <row r="175" spans="1:7" ht="15">
      <c r="A175" s="204" t="s">
        <v>122</v>
      </c>
      <c r="B175" s="23" t="s">
        <v>151</v>
      </c>
      <c r="C175" s="23" t="s">
        <v>162</v>
      </c>
      <c r="D175" s="21"/>
      <c r="E175" s="18"/>
      <c r="F175" s="198">
        <f>SUM(F176+F181)</f>
        <v>36937836</v>
      </c>
      <c r="G175" s="198">
        <f>SUM(G176+G181)</f>
        <v>7948535</v>
      </c>
    </row>
    <row r="176" spans="1:7" ht="28.5">
      <c r="A176" s="204" t="s">
        <v>640</v>
      </c>
      <c r="B176" s="127" t="s">
        <v>151</v>
      </c>
      <c r="C176" s="134" t="s">
        <v>162</v>
      </c>
      <c r="D176" s="128" t="s">
        <v>637</v>
      </c>
      <c r="E176" s="127"/>
      <c r="F176" s="195">
        <f>SUM(F177)</f>
        <v>32255948</v>
      </c>
      <c r="G176" s="195">
        <f>SUM(G177)</f>
        <v>0</v>
      </c>
    </row>
    <row r="177" spans="1:7" ht="45">
      <c r="A177" s="205" t="s">
        <v>641</v>
      </c>
      <c r="B177" s="126" t="s">
        <v>151</v>
      </c>
      <c r="C177" s="129" t="s">
        <v>162</v>
      </c>
      <c r="D177" s="130" t="s">
        <v>638</v>
      </c>
      <c r="E177" s="126"/>
      <c r="F177" s="196">
        <f>SUM(F178)</f>
        <v>32255948</v>
      </c>
      <c r="G177" s="196">
        <f>SUM(G178)</f>
        <v>0</v>
      </c>
    </row>
    <row r="178" spans="1:7" ht="45">
      <c r="A178" s="205" t="s">
        <v>642</v>
      </c>
      <c r="B178" s="126" t="s">
        <v>151</v>
      </c>
      <c r="C178" s="129" t="s">
        <v>162</v>
      </c>
      <c r="D178" s="130" t="s">
        <v>639</v>
      </c>
      <c r="E178" s="126"/>
      <c r="F178" s="196">
        <f>SUM(F179)</f>
        <v>32255948</v>
      </c>
      <c r="G178" s="196">
        <f>SUM(G179)</f>
        <v>0</v>
      </c>
    </row>
    <row r="179" spans="1:7" ht="30">
      <c r="A179" s="205" t="s">
        <v>764</v>
      </c>
      <c r="B179" s="136" t="s">
        <v>151</v>
      </c>
      <c r="C179" s="137" t="s">
        <v>162</v>
      </c>
      <c r="D179" s="138" t="s">
        <v>738</v>
      </c>
      <c r="E179" s="136"/>
      <c r="F179" s="196">
        <f>SUM(F180)</f>
        <v>32255948</v>
      </c>
      <c r="G179" s="196">
        <f>SUM(G180)</f>
        <v>0</v>
      </c>
    </row>
    <row r="180" spans="1:7" ht="30">
      <c r="A180" s="205" t="s">
        <v>229</v>
      </c>
      <c r="B180" s="126" t="s">
        <v>151</v>
      </c>
      <c r="C180" s="129" t="s">
        <v>162</v>
      </c>
      <c r="D180" s="138" t="s">
        <v>738</v>
      </c>
      <c r="E180" s="126" t="s">
        <v>128</v>
      </c>
      <c r="F180" s="196">
        <v>32255948</v>
      </c>
      <c r="G180" s="198">
        <v>0</v>
      </c>
    </row>
    <row r="181" spans="1:7" ht="18.75" customHeight="1">
      <c r="A181" s="207" t="s">
        <v>178</v>
      </c>
      <c r="B181" s="23" t="s">
        <v>151</v>
      </c>
      <c r="C181" s="23" t="s">
        <v>162</v>
      </c>
      <c r="D181" s="21" t="s">
        <v>259</v>
      </c>
      <c r="E181" s="18"/>
      <c r="F181" s="197">
        <f>SUM(F182)</f>
        <v>4681888</v>
      </c>
      <c r="G181" s="197">
        <f>SUM(G183+G185)</f>
        <v>7948535</v>
      </c>
    </row>
    <row r="182" spans="1:7" ht="15">
      <c r="A182" s="206" t="s">
        <v>179</v>
      </c>
      <c r="B182" s="18" t="s">
        <v>151</v>
      </c>
      <c r="C182" s="18" t="s">
        <v>162</v>
      </c>
      <c r="D182" s="20" t="s">
        <v>284</v>
      </c>
      <c r="E182" s="18"/>
      <c r="F182" s="197">
        <f>SUM(F183+F185+F187)</f>
        <v>4681888</v>
      </c>
      <c r="G182" s="197">
        <f>SUM(G183)</f>
        <v>5198535</v>
      </c>
    </row>
    <row r="183" spans="1:7" ht="30">
      <c r="A183" s="208" t="s">
        <v>697</v>
      </c>
      <c r="B183" s="18" t="s">
        <v>151</v>
      </c>
      <c r="C183" s="18" t="s">
        <v>162</v>
      </c>
      <c r="D183" s="20" t="s">
        <v>825</v>
      </c>
      <c r="E183" s="18"/>
      <c r="F183" s="197">
        <f>SUM(F184)</f>
        <v>4454188</v>
      </c>
      <c r="G183" s="197">
        <f>SUM(G184)</f>
        <v>5198535</v>
      </c>
    </row>
    <row r="184" spans="1:7" ht="30">
      <c r="A184" s="205" t="s">
        <v>105</v>
      </c>
      <c r="B184" s="18" t="s">
        <v>151</v>
      </c>
      <c r="C184" s="18" t="s">
        <v>162</v>
      </c>
      <c r="D184" s="20" t="s">
        <v>825</v>
      </c>
      <c r="E184" s="18" t="s">
        <v>147</v>
      </c>
      <c r="F184" s="197">
        <v>4454188</v>
      </c>
      <c r="G184" s="197">
        <v>5198535</v>
      </c>
    </row>
    <row r="185" spans="1:7" ht="30">
      <c r="A185" s="205" t="s">
        <v>764</v>
      </c>
      <c r="B185" s="136" t="s">
        <v>151</v>
      </c>
      <c r="C185" s="137" t="s">
        <v>162</v>
      </c>
      <c r="D185" s="138" t="s">
        <v>824</v>
      </c>
      <c r="E185" s="18"/>
      <c r="F185" s="196">
        <f>SUM(F186)</f>
        <v>0</v>
      </c>
      <c r="G185" s="196">
        <f>SUM(G186)</f>
        <v>2750000</v>
      </c>
    </row>
    <row r="186" spans="1:7" ht="30">
      <c r="A186" s="205" t="s">
        <v>229</v>
      </c>
      <c r="B186" s="126" t="s">
        <v>151</v>
      </c>
      <c r="C186" s="129" t="s">
        <v>162</v>
      </c>
      <c r="D186" s="138" t="s">
        <v>824</v>
      </c>
      <c r="E186" s="18" t="s">
        <v>128</v>
      </c>
      <c r="F186" s="196">
        <v>0</v>
      </c>
      <c r="G186" s="196">
        <v>2750000</v>
      </c>
    </row>
    <row r="187" spans="1:7" ht="90">
      <c r="A187" s="90" t="s">
        <v>1031</v>
      </c>
      <c r="B187" s="126" t="s">
        <v>151</v>
      </c>
      <c r="C187" s="129" t="s">
        <v>162</v>
      </c>
      <c r="D187" s="138" t="s">
        <v>1044</v>
      </c>
      <c r="E187" s="18"/>
      <c r="F187" s="196">
        <f>SUM(F188)</f>
        <v>227700</v>
      </c>
      <c r="G187" s="196">
        <f>SUM(G188)</f>
        <v>0</v>
      </c>
    </row>
    <row r="188" spans="1:7" ht="30">
      <c r="A188" s="205" t="s">
        <v>229</v>
      </c>
      <c r="B188" s="126" t="s">
        <v>151</v>
      </c>
      <c r="C188" s="129" t="s">
        <v>162</v>
      </c>
      <c r="D188" s="138" t="s">
        <v>1044</v>
      </c>
      <c r="E188" s="18" t="s">
        <v>128</v>
      </c>
      <c r="F188" s="196">
        <v>227700</v>
      </c>
      <c r="G188" s="196"/>
    </row>
    <row r="189" spans="1:7" ht="15">
      <c r="A189" s="207" t="s">
        <v>192</v>
      </c>
      <c r="B189" s="23" t="s">
        <v>151</v>
      </c>
      <c r="C189" s="23" t="s">
        <v>190</v>
      </c>
      <c r="D189" s="21"/>
      <c r="E189" s="23"/>
      <c r="F189" s="198">
        <f>SUM(F190+F197+F202+F211)</f>
        <v>1090000</v>
      </c>
      <c r="G189" s="198">
        <f>SUM(G190+G197+G202+G211)</f>
        <v>1090000</v>
      </c>
    </row>
    <row r="190" spans="1:9" ht="42.75">
      <c r="A190" s="207" t="s">
        <v>300</v>
      </c>
      <c r="B190" s="23" t="s">
        <v>151</v>
      </c>
      <c r="C190" s="23" t="s">
        <v>190</v>
      </c>
      <c r="D190" s="21" t="s">
        <v>691</v>
      </c>
      <c r="E190" s="23"/>
      <c r="F190" s="198">
        <f>SUM(F191)</f>
        <v>300000</v>
      </c>
      <c r="G190" s="198">
        <f>SUM(G191)</f>
        <v>0</v>
      </c>
      <c r="H190" s="14"/>
      <c r="I190" s="14"/>
    </row>
    <row r="191" spans="1:7" ht="60">
      <c r="A191" s="205" t="s">
        <v>302</v>
      </c>
      <c r="B191" s="18" t="s">
        <v>151</v>
      </c>
      <c r="C191" s="18" t="s">
        <v>190</v>
      </c>
      <c r="D191" s="20" t="s">
        <v>303</v>
      </c>
      <c r="E191" s="18"/>
      <c r="F191" s="197">
        <f>SUM(F192)</f>
        <v>300000</v>
      </c>
      <c r="G191" s="197">
        <f>SUM(G192)</f>
        <v>0</v>
      </c>
    </row>
    <row r="192" spans="1:7" ht="30">
      <c r="A192" s="205" t="s">
        <v>304</v>
      </c>
      <c r="B192" s="18" t="s">
        <v>151</v>
      </c>
      <c r="C192" s="18" t="s">
        <v>190</v>
      </c>
      <c r="D192" s="20" t="s">
        <v>305</v>
      </c>
      <c r="E192" s="18"/>
      <c r="F192" s="197">
        <f>SUM(F193+F195)</f>
        <v>300000</v>
      </c>
      <c r="G192" s="197">
        <f>SUM(G193+G195)</f>
        <v>0</v>
      </c>
    </row>
    <row r="193" spans="1:7" ht="15">
      <c r="A193" s="206" t="s">
        <v>306</v>
      </c>
      <c r="B193" s="18" t="s">
        <v>151</v>
      </c>
      <c r="C193" s="18" t="s">
        <v>190</v>
      </c>
      <c r="D193" s="20" t="s">
        <v>307</v>
      </c>
      <c r="E193" s="18"/>
      <c r="F193" s="197">
        <f>SUM(F194)</f>
        <v>100000</v>
      </c>
      <c r="G193" s="197">
        <f>SUM(G194)</f>
        <v>0</v>
      </c>
    </row>
    <row r="194" spans="1:7" ht="30">
      <c r="A194" s="205" t="s">
        <v>105</v>
      </c>
      <c r="B194" s="18" t="s">
        <v>151</v>
      </c>
      <c r="C194" s="18" t="s">
        <v>190</v>
      </c>
      <c r="D194" s="20" t="s">
        <v>308</v>
      </c>
      <c r="E194" s="18" t="s">
        <v>147</v>
      </c>
      <c r="F194" s="197">
        <v>100000</v>
      </c>
      <c r="G194" s="197">
        <v>0</v>
      </c>
    </row>
    <row r="195" spans="1:7" ht="15">
      <c r="A195" s="205" t="s">
        <v>309</v>
      </c>
      <c r="B195" s="18" t="s">
        <v>151</v>
      </c>
      <c r="C195" s="18" t="s">
        <v>190</v>
      </c>
      <c r="D195" s="20" t="s">
        <v>310</v>
      </c>
      <c r="E195" s="18"/>
      <c r="F195" s="197">
        <f>SUM(F196)</f>
        <v>200000</v>
      </c>
      <c r="G195" s="197">
        <f>SUM(G196)</f>
        <v>0</v>
      </c>
    </row>
    <row r="196" spans="1:7" ht="30">
      <c r="A196" s="205" t="s">
        <v>105</v>
      </c>
      <c r="B196" s="18" t="s">
        <v>151</v>
      </c>
      <c r="C196" s="18" t="s">
        <v>190</v>
      </c>
      <c r="D196" s="20" t="s">
        <v>310</v>
      </c>
      <c r="E196" s="18" t="s">
        <v>147</v>
      </c>
      <c r="F196" s="197">
        <v>200000</v>
      </c>
      <c r="G196" s="197">
        <v>0</v>
      </c>
    </row>
    <row r="197" spans="1:9" ht="48" customHeight="1">
      <c r="A197" s="204" t="s">
        <v>28</v>
      </c>
      <c r="B197" s="18" t="s">
        <v>151</v>
      </c>
      <c r="C197" s="18" t="s">
        <v>190</v>
      </c>
      <c r="D197" s="21" t="s">
        <v>23</v>
      </c>
      <c r="E197" s="18"/>
      <c r="F197" s="197">
        <f>SUM(F198)</f>
        <v>650000</v>
      </c>
      <c r="G197" s="197">
        <f>SUM(G198)</f>
        <v>0</v>
      </c>
      <c r="H197" s="14"/>
      <c r="I197" s="14"/>
    </row>
    <row r="198" spans="1:7" ht="75">
      <c r="A198" s="205" t="s">
        <v>57</v>
      </c>
      <c r="B198" s="18" t="s">
        <v>151</v>
      </c>
      <c r="C198" s="18" t="s">
        <v>190</v>
      </c>
      <c r="D198" s="20" t="s">
        <v>58</v>
      </c>
      <c r="E198" s="18"/>
      <c r="F198" s="197">
        <f>SUM(F199)</f>
        <v>650000</v>
      </c>
      <c r="G198" s="197">
        <f>SUM(G199)</f>
        <v>0</v>
      </c>
    </row>
    <row r="199" spans="1:7" ht="30">
      <c r="A199" s="205" t="s">
        <v>694</v>
      </c>
      <c r="B199" s="18" t="s">
        <v>151</v>
      </c>
      <c r="C199" s="18" t="s">
        <v>190</v>
      </c>
      <c r="D199" s="20" t="s">
        <v>692</v>
      </c>
      <c r="E199" s="18"/>
      <c r="F199" s="197">
        <f>SUM(F200)</f>
        <v>650000</v>
      </c>
      <c r="G199" s="197">
        <f>SUM(G200)</f>
        <v>0</v>
      </c>
    </row>
    <row r="200" spans="1:7" ht="90">
      <c r="A200" s="88" t="s">
        <v>934</v>
      </c>
      <c r="B200" s="18" t="s">
        <v>151</v>
      </c>
      <c r="C200" s="18" t="s">
        <v>190</v>
      </c>
      <c r="D200" s="20" t="s">
        <v>693</v>
      </c>
      <c r="E200" s="18"/>
      <c r="F200" s="197">
        <f>SUM(F201)</f>
        <v>650000</v>
      </c>
      <c r="G200" s="197">
        <f>SUM(G201)</f>
        <v>0</v>
      </c>
    </row>
    <row r="201" spans="1:7" ht="30">
      <c r="A201" s="205" t="s">
        <v>105</v>
      </c>
      <c r="B201" s="18" t="s">
        <v>151</v>
      </c>
      <c r="C201" s="18" t="s">
        <v>190</v>
      </c>
      <c r="D201" s="20" t="s">
        <v>693</v>
      </c>
      <c r="E201" s="18" t="s">
        <v>147</v>
      </c>
      <c r="F201" s="197">
        <v>650000</v>
      </c>
      <c r="G201" s="197"/>
    </row>
    <row r="202" spans="1:7" ht="28.5">
      <c r="A202" s="204" t="s">
        <v>332</v>
      </c>
      <c r="B202" s="127" t="s">
        <v>151</v>
      </c>
      <c r="C202" s="134" t="s">
        <v>190</v>
      </c>
      <c r="D202" s="128" t="s">
        <v>316</v>
      </c>
      <c r="E202" s="127"/>
      <c r="F202" s="195">
        <f>SUM(F203+F207)</f>
        <v>40000</v>
      </c>
      <c r="G202" s="195">
        <f>SUM(G203+G207)</f>
        <v>40000</v>
      </c>
    </row>
    <row r="203" spans="1:7" ht="60">
      <c r="A203" s="205" t="s">
        <v>317</v>
      </c>
      <c r="B203" s="126" t="s">
        <v>151</v>
      </c>
      <c r="C203" s="129" t="s">
        <v>190</v>
      </c>
      <c r="D203" s="130" t="s">
        <v>318</v>
      </c>
      <c r="E203" s="126"/>
      <c r="F203" s="196">
        <f>SUM(F204)</f>
        <v>20000</v>
      </c>
      <c r="G203" s="196">
        <f>SUM(G204)</f>
        <v>20000</v>
      </c>
    </row>
    <row r="204" spans="1:7" ht="30">
      <c r="A204" s="205" t="s">
        <v>319</v>
      </c>
      <c r="B204" s="126" t="s">
        <v>151</v>
      </c>
      <c r="C204" s="129" t="s">
        <v>190</v>
      </c>
      <c r="D204" s="130" t="s">
        <v>320</v>
      </c>
      <c r="E204" s="126"/>
      <c r="F204" s="196">
        <f>SUM(F205)</f>
        <v>20000</v>
      </c>
      <c r="G204" s="196">
        <f>SUM(G205)</f>
        <v>20000</v>
      </c>
    </row>
    <row r="205" spans="1:7" ht="15">
      <c r="A205" s="209" t="s">
        <v>22</v>
      </c>
      <c r="B205" s="126" t="s">
        <v>151</v>
      </c>
      <c r="C205" s="129" t="s">
        <v>190</v>
      </c>
      <c r="D205" s="130" t="s">
        <v>31</v>
      </c>
      <c r="E205" s="126"/>
      <c r="F205" s="196">
        <f>SUM(F206)</f>
        <v>20000</v>
      </c>
      <c r="G205" s="196">
        <f>SUM(G206)</f>
        <v>20000</v>
      </c>
    </row>
    <row r="206" spans="1:7" ht="30">
      <c r="A206" s="205" t="s">
        <v>105</v>
      </c>
      <c r="B206" s="126" t="s">
        <v>151</v>
      </c>
      <c r="C206" s="129" t="s">
        <v>190</v>
      </c>
      <c r="D206" s="130" t="s">
        <v>32</v>
      </c>
      <c r="E206" s="126" t="s">
        <v>147</v>
      </c>
      <c r="F206" s="196">
        <v>20000</v>
      </c>
      <c r="G206" s="196">
        <v>20000</v>
      </c>
    </row>
    <row r="207" spans="1:7" ht="45">
      <c r="A207" s="205" t="s">
        <v>321</v>
      </c>
      <c r="B207" s="126" t="s">
        <v>151</v>
      </c>
      <c r="C207" s="129" t="s">
        <v>190</v>
      </c>
      <c r="D207" s="130" t="s">
        <v>322</v>
      </c>
      <c r="E207" s="126"/>
      <c r="F207" s="196">
        <f>SUM(F209)</f>
        <v>20000</v>
      </c>
      <c r="G207" s="196">
        <f>SUM(G209)</f>
        <v>20000</v>
      </c>
    </row>
    <row r="208" spans="1:7" ht="45">
      <c r="A208" s="205" t="s">
        <v>323</v>
      </c>
      <c r="B208" s="126" t="s">
        <v>151</v>
      </c>
      <c r="C208" s="129" t="s">
        <v>190</v>
      </c>
      <c r="D208" s="130" t="s">
        <v>324</v>
      </c>
      <c r="E208" s="126"/>
      <c r="F208" s="196">
        <f>SUM(F209)</f>
        <v>20000</v>
      </c>
      <c r="G208" s="196">
        <f>SUM(G209)</f>
        <v>20000</v>
      </c>
    </row>
    <row r="209" spans="1:7" ht="15">
      <c r="A209" s="209" t="s">
        <v>193</v>
      </c>
      <c r="B209" s="126" t="s">
        <v>151</v>
      </c>
      <c r="C209" s="129" t="s">
        <v>190</v>
      </c>
      <c r="D209" s="130" t="s">
        <v>325</v>
      </c>
      <c r="E209" s="126"/>
      <c r="F209" s="196">
        <f>SUM(F210)</f>
        <v>20000</v>
      </c>
      <c r="G209" s="196">
        <f>SUM(G210)</f>
        <v>20000</v>
      </c>
    </row>
    <row r="210" spans="1:7" ht="30">
      <c r="A210" s="205" t="s">
        <v>105</v>
      </c>
      <c r="B210" s="126" t="s">
        <v>151</v>
      </c>
      <c r="C210" s="129" t="s">
        <v>190</v>
      </c>
      <c r="D210" s="130" t="s">
        <v>326</v>
      </c>
      <c r="E210" s="126" t="s">
        <v>147</v>
      </c>
      <c r="F210" s="196">
        <v>20000</v>
      </c>
      <c r="G210" s="196">
        <v>20000</v>
      </c>
    </row>
    <row r="211" spans="1:7" ht="21" customHeight="1">
      <c r="A211" s="207" t="s">
        <v>178</v>
      </c>
      <c r="B211" s="23" t="s">
        <v>151</v>
      </c>
      <c r="C211" s="23" t="s">
        <v>190</v>
      </c>
      <c r="D211" s="21" t="s">
        <v>259</v>
      </c>
      <c r="E211" s="18"/>
      <c r="F211" s="197">
        <f>SUM(F213+F215+F217+F219)</f>
        <v>100000</v>
      </c>
      <c r="G211" s="197">
        <f>SUM(G213+G215+G217+G219)</f>
        <v>1050000</v>
      </c>
    </row>
    <row r="212" spans="1:7" ht="15">
      <c r="A212" s="206" t="s">
        <v>179</v>
      </c>
      <c r="B212" s="18" t="s">
        <v>151</v>
      </c>
      <c r="C212" s="18" t="s">
        <v>190</v>
      </c>
      <c r="D212" s="20" t="s">
        <v>284</v>
      </c>
      <c r="E212" s="18"/>
      <c r="F212" s="197">
        <f>SUM(F213+F215+F217+F219)</f>
        <v>100000</v>
      </c>
      <c r="G212" s="197">
        <f>SUM(G213+G215+G217+G219)</f>
        <v>1050000</v>
      </c>
    </row>
    <row r="213" spans="1:7" ht="30">
      <c r="A213" s="206" t="s">
        <v>191</v>
      </c>
      <c r="B213" s="18" t="s">
        <v>151</v>
      </c>
      <c r="C213" s="18" t="s">
        <v>190</v>
      </c>
      <c r="D213" s="20" t="s">
        <v>699</v>
      </c>
      <c r="E213" s="18"/>
      <c r="F213" s="197">
        <f>SUM(F214)</f>
        <v>100000</v>
      </c>
      <c r="G213" s="197">
        <f>SUM(G214)</f>
        <v>100000</v>
      </c>
    </row>
    <row r="214" spans="1:7" ht="30">
      <c r="A214" s="205" t="s">
        <v>105</v>
      </c>
      <c r="B214" s="18" t="s">
        <v>151</v>
      </c>
      <c r="C214" s="18" t="s">
        <v>190</v>
      </c>
      <c r="D214" s="20" t="s">
        <v>699</v>
      </c>
      <c r="E214" s="18" t="s">
        <v>147</v>
      </c>
      <c r="F214" s="197">
        <v>100000</v>
      </c>
      <c r="G214" s="197">
        <v>100000</v>
      </c>
    </row>
    <row r="215" spans="1:7" ht="15">
      <c r="A215" s="206" t="s">
        <v>306</v>
      </c>
      <c r="B215" s="18" t="s">
        <v>151</v>
      </c>
      <c r="C215" s="18" t="s">
        <v>190</v>
      </c>
      <c r="D215" s="20" t="s">
        <v>878</v>
      </c>
      <c r="E215" s="18"/>
      <c r="F215" s="197">
        <f>SUM(F216)</f>
        <v>0</v>
      </c>
      <c r="G215" s="197">
        <f>SUM(G216)</f>
        <v>100000</v>
      </c>
    </row>
    <row r="216" spans="1:7" ht="30">
      <c r="A216" s="205" t="s">
        <v>105</v>
      </c>
      <c r="B216" s="18" t="s">
        <v>151</v>
      </c>
      <c r="C216" s="18" t="s">
        <v>190</v>
      </c>
      <c r="D216" s="20" t="s">
        <v>878</v>
      </c>
      <c r="E216" s="18" t="s">
        <v>147</v>
      </c>
      <c r="F216" s="197">
        <v>0</v>
      </c>
      <c r="G216" s="197">
        <v>100000</v>
      </c>
    </row>
    <row r="217" spans="1:7" ht="15">
      <c r="A217" s="205" t="s">
        <v>309</v>
      </c>
      <c r="B217" s="18" t="s">
        <v>151</v>
      </c>
      <c r="C217" s="18" t="s">
        <v>190</v>
      </c>
      <c r="D217" s="20" t="s">
        <v>879</v>
      </c>
      <c r="E217" s="18"/>
      <c r="F217" s="197">
        <f>SUM(F218)</f>
        <v>0</v>
      </c>
      <c r="G217" s="197">
        <f>SUM(G218)</f>
        <v>200000</v>
      </c>
    </row>
    <row r="218" spans="1:7" ht="30">
      <c r="A218" s="205" t="s">
        <v>105</v>
      </c>
      <c r="B218" s="18" t="s">
        <v>151</v>
      </c>
      <c r="C218" s="18" t="s">
        <v>190</v>
      </c>
      <c r="D218" s="20" t="s">
        <v>879</v>
      </c>
      <c r="E218" s="18" t="s">
        <v>147</v>
      </c>
      <c r="F218" s="197">
        <v>0</v>
      </c>
      <c r="G218" s="197">
        <v>200000</v>
      </c>
    </row>
    <row r="219" spans="1:7" ht="60">
      <c r="A219" s="205" t="s">
        <v>695</v>
      </c>
      <c r="B219" s="126" t="s">
        <v>151</v>
      </c>
      <c r="C219" s="129" t="s">
        <v>190</v>
      </c>
      <c r="D219" s="130" t="s">
        <v>860</v>
      </c>
      <c r="E219" s="126"/>
      <c r="F219" s="196">
        <f>SUM(F220)</f>
        <v>0</v>
      </c>
      <c r="G219" s="196">
        <f>SUM(G220)</f>
        <v>650000</v>
      </c>
    </row>
    <row r="220" spans="1:7" ht="30">
      <c r="A220" s="205" t="s">
        <v>105</v>
      </c>
      <c r="B220" s="126" t="s">
        <v>151</v>
      </c>
      <c r="C220" s="129" t="s">
        <v>190</v>
      </c>
      <c r="D220" s="130" t="s">
        <v>860</v>
      </c>
      <c r="E220" s="126" t="s">
        <v>147</v>
      </c>
      <c r="F220" s="196">
        <v>0</v>
      </c>
      <c r="G220" s="197">
        <v>650000</v>
      </c>
    </row>
    <row r="221" spans="1:7" ht="15">
      <c r="A221" s="204" t="s">
        <v>225</v>
      </c>
      <c r="B221" s="23" t="s">
        <v>226</v>
      </c>
      <c r="C221" s="23"/>
      <c r="D221" s="21"/>
      <c r="E221" s="23"/>
      <c r="F221" s="198">
        <f>SUM(F222+F238)</f>
        <v>4381800</v>
      </c>
      <c r="G221" s="198">
        <f>SUM(G222+G238)</f>
        <v>4381800</v>
      </c>
    </row>
    <row r="222" spans="1:7" ht="15">
      <c r="A222" s="204" t="s">
        <v>227</v>
      </c>
      <c r="B222" s="23" t="s">
        <v>226</v>
      </c>
      <c r="C222" s="23" t="s">
        <v>143</v>
      </c>
      <c r="D222" s="21"/>
      <c r="E222" s="23"/>
      <c r="F222" s="198">
        <f>SUM(F223+F230)</f>
        <v>4181800</v>
      </c>
      <c r="G222" s="198">
        <f>SUM(G223+G230)</f>
        <v>4181800</v>
      </c>
    </row>
    <row r="223" spans="1:7" ht="46.5" customHeight="1">
      <c r="A223" s="205" t="s">
        <v>28</v>
      </c>
      <c r="B223" s="18" t="s">
        <v>226</v>
      </c>
      <c r="C223" s="18" t="s">
        <v>143</v>
      </c>
      <c r="D223" s="20" t="s">
        <v>23</v>
      </c>
      <c r="E223" s="18"/>
      <c r="F223" s="197">
        <f>SUM(F224)</f>
        <v>3781800</v>
      </c>
      <c r="G223" s="197">
        <f>SUM(G224)</f>
        <v>0</v>
      </c>
    </row>
    <row r="224" spans="1:7" ht="75">
      <c r="A224" s="205" t="s">
        <v>24</v>
      </c>
      <c r="B224" s="18" t="s">
        <v>226</v>
      </c>
      <c r="C224" s="18" t="s">
        <v>143</v>
      </c>
      <c r="D224" s="20" t="s">
        <v>25</v>
      </c>
      <c r="E224" s="18"/>
      <c r="F224" s="197">
        <f>SUM(F227+F229)</f>
        <v>3781800</v>
      </c>
      <c r="G224" s="197">
        <f>SUM(G227+G229)</f>
        <v>0</v>
      </c>
    </row>
    <row r="225" spans="1:7" ht="30">
      <c r="A225" s="205" t="s">
        <v>27</v>
      </c>
      <c r="B225" s="18" t="s">
        <v>226</v>
      </c>
      <c r="C225" s="18" t="s">
        <v>143</v>
      </c>
      <c r="D225" s="20" t="s">
        <v>26</v>
      </c>
      <c r="E225" s="18"/>
      <c r="F225" s="197">
        <f>SUM(F226+F228)</f>
        <v>3781800</v>
      </c>
      <c r="G225" s="197">
        <f>SUM(G226+G228)</f>
        <v>0</v>
      </c>
    </row>
    <row r="226" spans="1:7" ht="36.75" customHeight="1">
      <c r="A226" s="205" t="s">
        <v>96</v>
      </c>
      <c r="B226" s="18" t="s">
        <v>226</v>
      </c>
      <c r="C226" s="18" t="s">
        <v>143</v>
      </c>
      <c r="D226" s="20" t="s">
        <v>97</v>
      </c>
      <c r="E226" s="18"/>
      <c r="F226" s="197">
        <f>SUM(F227)</f>
        <v>2281800</v>
      </c>
      <c r="G226" s="197">
        <f>SUM(G227)</f>
        <v>0</v>
      </c>
    </row>
    <row r="227" spans="1:7" ht="30">
      <c r="A227" s="205" t="s">
        <v>229</v>
      </c>
      <c r="B227" s="18" t="s">
        <v>226</v>
      </c>
      <c r="C227" s="18" t="s">
        <v>143</v>
      </c>
      <c r="D227" s="20" t="s">
        <v>97</v>
      </c>
      <c r="E227" s="18" t="s">
        <v>128</v>
      </c>
      <c r="F227" s="197">
        <v>2281800</v>
      </c>
      <c r="G227" s="197">
        <v>0</v>
      </c>
    </row>
    <row r="228" spans="1:7" ht="30">
      <c r="A228" s="205" t="s">
        <v>644</v>
      </c>
      <c r="B228" s="18" t="s">
        <v>226</v>
      </c>
      <c r="C228" s="18" t="s">
        <v>143</v>
      </c>
      <c r="D228" s="20" t="s">
        <v>643</v>
      </c>
      <c r="E228" s="18"/>
      <c r="F228" s="197">
        <f>SUM(F229)</f>
        <v>1500000</v>
      </c>
      <c r="G228" s="197">
        <f>SUM(G229)</f>
        <v>0</v>
      </c>
    </row>
    <row r="229" spans="1:7" ht="30">
      <c r="A229" s="205" t="s">
        <v>105</v>
      </c>
      <c r="B229" s="18" t="s">
        <v>226</v>
      </c>
      <c r="C229" s="18" t="s">
        <v>143</v>
      </c>
      <c r="D229" s="20" t="s">
        <v>643</v>
      </c>
      <c r="E229" s="18" t="s">
        <v>147</v>
      </c>
      <c r="F229" s="197">
        <v>1500000</v>
      </c>
      <c r="G229" s="197">
        <v>0</v>
      </c>
    </row>
    <row r="230" spans="1:7" ht="20.25" customHeight="1">
      <c r="A230" s="207" t="s">
        <v>178</v>
      </c>
      <c r="B230" s="23" t="s">
        <v>226</v>
      </c>
      <c r="C230" s="23" t="s">
        <v>143</v>
      </c>
      <c r="D230" s="21" t="s">
        <v>259</v>
      </c>
      <c r="E230" s="18"/>
      <c r="F230" s="197">
        <f>SUM(F231)</f>
        <v>400000</v>
      </c>
      <c r="G230" s="197">
        <f>SUM(G231)</f>
        <v>4181800</v>
      </c>
    </row>
    <row r="231" spans="1:7" ht="15">
      <c r="A231" s="206" t="s">
        <v>179</v>
      </c>
      <c r="B231" s="18" t="s">
        <v>226</v>
      </c>
      <c r="C231" s="18" t="s">
        <v>143</v>
      </c>
      <c r="D231" s="20" t="s">
        <v>284</v>
      </c>
      <c r="E231" s="18"/>
      <c r="F231" s="197">
        <f>SUM(F232+F234+F237)</f>
        <v>400000</v>
      </c>
      <c r="G231" s="197">
        <f>SUM(G232+G234+G237)</f>
        <v>4181800</v>
      </c>
    </row>
    <row r="232" spans="1:7" ht="35.25" customHeight="1">
      <c r="A232" s="205" t="s">
        <v>96</v>
      </c>
      <c r="B232" s="18" t="s">
        <v>226</v>
      </c>
      <c r="C232" s="18" t="s">
        <v>143</v>
      </c>
      <c r="D232" s="20" t="s">
        <v>826</v>
      </c>
      <c r="E232" s="18"/>
      <c r="F232" s="197">
        <f>SUM(F233)</f>
        <v>0</v>
      </c>
      <c r="G232" s="197">
        <f>SUM(G233)</f>
        <v>2281800</v>
      </c>
    </row>
    <row r="233" spans="1:7" ht="30">
      <c r="A233" s="205" t="s">
        <v>229</v>
      </c>
      <c r="B233" s="18" t="s">
        <v>226</v>
      </c>
      <c r="C233" s="18" t="s">
        <v>143</v>
      </c>
      <c r="D233" s="20" t="s">
        <v>826</v>
      </c>
      <c r="E233" s="18" t="s">
        <v>128</v>
      </c>
      <c r="F233" s="197">
        <v>0</v>
      </c>
      <c r="G233" s="197">
        <v>2281800</v>
      </c>
    </row>
    <row r="234" spans="1:7" ht="30">
      <c r="A234" s="205" t="s">
        <v>705</v>
      </c>
      <c r="B234" s="18" t="s">
        <v>226</v>
      </c>
      <c r="C234" s="18" t="s">
        <v>143</v>
      </c>
      <c r="D234" s="20" t="s">
        <v>828</v>
      </c>
      <c r="E234" s="18"/>
      <c r="F234" s="197">
        <f>SUM(F235)</f>
        <v>400000</v>
      </c>
      <c r="G234" s="197">
        <f>SUM(G235)</f>
        <v>400000</v>
      </c>
    </row>
    <row r="235" spans="1:7" ht="30">
      <c r="A235" s="205" t="s">
        <v>105</v>
      </c>
      <c r="B235" s="18" t="s">
        <v>226</v>
      </c>
      <c r="C235" s="18" t="s">
        <v>143</v>
      </c>
      <c r="D235" s="20" t="s">
        <v>828</v>
      </c>
      <c r="E235" s="18" t="s">
        <v>147</v>
      </c>
      <c r="F235" s="197">
        <v>400000</v>
      </c>
      <c r="G235" s="197">
        <v>400000</v>
      </c>
    </row>
    <row r="236" spans="1:7" ht="30">
      <c r="A236" s="205" t="s">
        <v>644</v>
      </c>
      <c r="B236" s="18" t="s">
        <v>226</v>
      </c>
      <c r="C236" s="18" t="s">
        <v>143</v>
      </c>
      <c r="D236" s="20" t="s">
        <v>827</v>
      </c>
      <c r="E236" s="18"/>
      <c r="F236" s="197">
        <f>SUM(F237)</f>
        <v>0</v>
      </c>
      <c r="G236" s="197">
        <f>SUM(G237)</f>
        <v>1500000</v>
      </c>
    </row>
    <row r="237" spans="1:7" ht="30">
      <c r="A237" s="205" t="s">
        <v>105</v>
      </c>
      <c r="B237" s="18" t="s">
        <v>226</v>
      </c>
      <c r="C237" s="18" t="s">
        <v>143</v>
      </c>
      <c r="D237" s="20" t="s">
        <v>827</v>
      </c>
      <c r="E237" s="18" t="s">
        <v>147</v>
      </c>
      <c r="F237" s="197">
        <v>0</v>
      </c>
      <c r="G237" s="197">
        <v>1500000</v>
      </c>
    </row>
    <row r="238" spans="1:7" ht="15">
      <c r="A238" s="204" t="s">
        <v>819</v>
      </c>
      <c r="B238" s="23" t="s">
        <v>226</v>
      </c>
      <c r="C238" s="23" t="s">
        <v>146</v>
      </c>
      <c r="D238" s="21"/>
      <c r="E238" s="23"/>
      <c r="F238" s="198">
        <f>SUM(F239)</f>
        <v>200000</v>
      </c>
      <c r="G238" s="198">
        <f>SUM(G239)</f>
        <v>200000</v>
      </c>
    </row>
    <row r="239" spans="1:7" ht="20.25" customHeight="1">
      <c r="A239" s="207" t="s">
        <v>178</v>
      </c>
      <c r="B239" s="23" t="s">
        <v>226</v>
      </c>
      <c r="C239" s="23" t="s">
        <v>146</v>
      </c>
      <c r="D239" s="21" t="s">
        <v>259</v>
      </c>
      <c r="E239" s="18"/>
      <c r="F239" s="197">
        <f>SUM(F240)</f>
        <v>200000</v>
      </c>
      <c r="G239" s="197">
        <f>SUM(G240)</f>
        <v>200000</v>
      </c>
    </row>
    <row r="240" spans="1:7" ht="15">
      <c r="A240" s="206" t="s">
        <v>179</v>
      </c>
      <c r="B240" s="18" t="s">
        <v>226</v>
      </c>
      <c r="C240" s="18" t="s">
        <v>146</v>
      </c>
      <c r="D240" s="20" t="s">
        <v>284</v>
      </c>
      <c r="E240" s="18"/>
      <c r="F240" s="197">
        <f>SUM(F241)</f>
        <v>200000</v>
      </c>
      <c r="G240" s="197">
        <f>SUM(G241)</f>
        <v>200000</v>
      </c>
    </row>
    <row r="241" spans="1:7" ht="15">
      <c r="A241" s="205" t="s">
        <v>818</v>
      </c>
      <c r="B241" s="18" t="s">
        <v>226</v>
      </c>
      <c r="C241" s="18" t="s">
        <v>146</v>
      </c>
      <c r="D241" s="20" t="s">
        <v>829</v>
      </c>
      <c r="E241" s="18"/>
      <c r="F241" s="197">
        <f>SUM(F242)</f>
        <v>200000</v>
      </c>
      <c r="G241" s="197">
        <f>SUM(G242)</f>
        <v>200000</v>
      </c>
    </row>
    <row r="242" spans="1:7" ht="30">
      <c r="A242" s="205" t="s">
        <v>105</v>
      </c>
      <c r="B242" s="18" t="s">
        <v>226</v>
      </c>
      <c r="C242" s="18" t="s">
        <v>146</v>
      </c>
      <c r="D242" s="20" t="s">
        <v>829</v>
      </c>
      <c r="E242" s="18" t="s">
        <v>147</v>
      </c>
      <c r="F242" s="197">
        <v>200000</v>
      </c>
      <c r="G242" s="197">
        <v>200000</v>
      </c>
    </row>
    <row r="243" spans="1:9" ht="15">
      <c r="A243" s="204" t="s">
        <v>156</v>
      </c>
      <c r="B243" s="23" t="s">
        <v>158</v>
      </c>
      <c r="C243" s="21"/>
      <c r="D243" s="21"/>
      <c r="E243" s="18"/>
      <c r="F243" s="198">
        <f>SUM(F244+F261+F299+F307+F287)</f>
        <v>302867938</v>
      </c>
      <c r="G243" s="198">
        <f>SUM(G244+G261+G299+G307+G287)</f>
        <v>300398427</v>
      </c>
      <c r="H243" s="14"/>
      <c r="I243" s="14"/>
    </row>
    <row r="244" spans="1:10" ht="15">
      <c r="A244" s="204" t="s">
        <v>157</v>
      </c>
      <c r="B244" s="23" t="s">
        <v>158</v>
      </c>
      <c r="C244" s="23" t="s">
        <v>141</v>
      </c>
      <c r="D244" s="21"/>
      <c r="E244" s="18"/>
      <c r="F244" s="198">
        <f>SUM(F245+F250)</f>
        <v>60010973</v>
      </c>
      <c r="G244" s="198">
        <f>SUM(G245+G250)</f>
        <v>60010973</v>
      </c>
      <c r="I244" s="14"/>
      <c r="J244" s="14"/>
    </row>
    <row r="245" spans="1:7" ht="28.5">
      <c r="A245" s="204" t="s">
        <v>751</v>
      </c>
      <c r="B245" s="18" t="s">
        <v>158</v>
      </c>
      <c r="C245" s="18" t="s">
        <v>141</v>
      </c>
      <c r="D245" s="103" t="s">
        <v>752</v>
      </c>
      <c r="E245" s="23"/>
      <c r="F245" s="198">
        <f>SUM(F246)</f>
        <v>12500</v>
      </c>
      <c r="G245" s="198">
        <f>SUM(G246)</f>
        <v>12500</v>
      </c>
    </row>
    <row r="246" spans="1:7" ht="45">
      <c r="A246" s="205" t="s">
        <v>753</v>
      </c>
      <c r="B246" s="18" t="s">
        <v>158</v>
      </c>
      <c r="C246" s="18" t="s">
        <v>141</v>
      </c>
      <c r="D246" s="104" t="s">
        <v>754</v>
      </c>
      <c r="E246" s="18"/>
      <c r="F246" s="197">
        <f>SUM(F247)</f>
        <v>12500</v>
      </c>
      <c r="G246" s="197">
        <f>SUM(G247)</f>
        <v>12500</v>
      </c>
    </row>
    <row r="247" spans="1:7" ht="30">
      <c r="A247" s="205" t="s">
        <v>755</v>
      </c>
      <c r="B247" s="18" t="s">
        <v>158</v>
      </c>
      <c r="C247" s="18" t="s">
        <v>141</v>
      </c>
      <c r="D247" s="104" t="s">
        <v>756</v>
      </c>
      <c r="E247" s="18"/>
      <c r="F247" s="197">
        <f>SUM(F248)</f>
        <v>12500</v>
      </c>
      <c r="G247" s="197">
        <f>SUM(G248)</f>
        <v>12500</v>
      </c>
    </row>
    <row r="248" spans="1:7" ht="30">
      <c r="A248" s="205" t="s">
        <v>217</v>
      </c>
      <c r="B248" s="18" t="s">
        <v>158</v>
      </c>
      <c r="C248" s="18" t="s">
        <v>141</v>
      </c>
      <c r="D248" s="104" t="s">
        <v>765</v>
      </c>
      <c r="E248" s="18"/>
      <c r="F248" s="197">
        <f>SUM(F249)</f>
        <v>12500</v>
      </c>
      <c r="G248" s="197">
        <f>SUM(G249)</f>
        <v>12500</v>
      </c>
    </row>
    <row r="249" spans="1:7" ht="30">
      <c r="A249" s="205" t="s">
        <v>105</v>
      </c>
      <c r="B249" s="18" t="s">
        <v>158</v>
      </c>
      <c r="C249" s="18" t="s">
        <v>141</v>
      </c>
      <c r="D249" s="104" t="s">
        <v>765</v>
      </c>
      <c r="E249" s="18" t="s">
        <v>147</v>
      </c>
      <c r="F249" s="197">
        <v>12500</v>
      </c>
      <c r="G249" s="197">
        <v>12500</v>
      </c>
    </row>
    <row r="250" spans="1:7" ht="28.5">
      <c r="A250" s="207" t="s">
        <v>186</v>
      </c>
      <c r="B250" s="23" t="s">
        <v>158</v>
      </c>
      <c r="C250" s="23" t="s">
        <v>141</v>
      </c>
      <c r="D250" s="21" t="s">
        <v>287</v>
      </c>
      <c r="E250" s="18"/>
      <c r="F250" s="197">
        <f>SUM(F252+F256+F259)</f>
        <v>59998473</v>
      </c>
      <c r="G250" s="197">
        <f>SUM(G251)</f>
        <v>59998473</v>
      </c>
    </row>
    <row r="251" spans="1:7" ht="30">
      <c r="A251" s="206" t="s">
        <v>187</v>
      </c>
      <c r="B251" s="18" t="s">
        <v>158</v>
      </c>
      <c r="C251" s="18" t="s">
        <v>141</v>
      </c>
      <c r="D251" s="20" t="s">
        <v>288</v>
      </c>
      <c r="E251" s="18"/>
      <c r="F251" s="197">
        <f>SUM(F252+F256+F259)</f>
        <v>59998473</v>
      </c>
      <c r="G251" s="197">
        <f>SUM(G252+G256+G259)</f>
        <v>59998473</v>
      </c>
    </row>
    <row r="252" spans="1:10" ht="30">
      <c r="A252" s="205" t="s">
        <v>217</v>
      </c>
      <c r="B252" s="18" t="s">
        <v>158</v>
      </c>
      <c r="C252" s="18" t="s">
        <v>141</v>
      </c>
      <c r="D252" s="20" t="s">
        <v>289</v>
      </c>
      <c r="E252" s="18"/>
      <c r="F252" s="197">
        <f>SUM(F253:F255)</f>
        <v>31283211</v>
      </c>
      <c r="G252" s="197">
        <f>SUM(G253:G255)</f>
        <v>31283211</v>
      </c>
      <c r="J252" s="14"/>
    </row>
    <row r="253" spans="1:7" ht="60">
      <c r="A253" s="205" t="s">
        <v>212</v>
      </c>
      <c r="B253" s="18" t="s">
        <v>158</v>
      </c>
      <c r="C253" s="18" t="s">
        <v>141</v>
      </c>
      <c r="D253" s="20" t="s">
        <v>289</v>
      </c>
      <c r="E253" s="18" t="s">
        <v>144</v>
      </c>
      <c r="F253" s="197">
        <v>12695500</v>
      </c>
      <c r="G253" s="197">
        <v>12695500</v>
      </c>
    </row>
    <row r="254" spans="1:9" ht="30">
      <c r="A254" s="205" t="s">
        <v>105</v>
      </c>
      <c r="B254" s="18" t="s">
        <v>158</v>
      </c>
      <c r="C254" s="18" t="s">
        <v>141</v>
      </c>
      <c r="D254" s="20" t="s">
        <v>289</v>
      </c>
      <c r="E254" s="18" t="s">
        <v>147</v>
      </c>
      <c r="F254" s="197">
        <v>17537082</v>
      </c>
      <c r="G254" s="197">
        <v>17537082</v>
      </c>
      <c r="H254" s="14"/>
      <c r="I254" s="14"/>
    </row>
    <row r="255" spans="1:9" ht="15">
      <c r="A255" s="205" t="s">
        <v>149</v>
      </c>
      <c r="B255" s="18" t="s">
        <v>158</v>
      </c>
      <c r="C255" s="18" t="s">
        <v>141</v>
      </c>
      <c r="D255" s="20" t="s">
        <v>289</v>
      </c>
      <c r="E255" s="18" t="s">
        <v>148</v>
      </c>
      <c r="F255" s="197">
        <v>1050629</v>
      </c>
      <c r="G255" s="197">
        <v>1050629</v>
      </c>
      <c r="H255" s="14"/>
      <c r="I255" s="14"/>
    </row>
    <row r="256" spans="1:7" ht="90">
      <c r="A256" s="205" t="s">
        <v>584</v>
      </c>
      <c r="B256" s="18" t="s">
        <v>158</v>
      </c>
      <c r="C256" s="18" t="s">
        <v>141</v>
      </c>
      <c r="D256" s="20" t="s">
        <v>706</v>
      </c>
      <c r="E256" s="18"/>
      <c r="F256" s="197">
        <f>SUM(F257:F258)</f>
        <v>28656062</v>
      </c>
      <c r="G256" s="197">
        <f>SUM(G257:G258)</f>
        <v>28656062</v>
      </c>
    </row>
    <row r="257" spans="1:7" ht="60">
      <c r="A257" s="205" t="s">
        <v>212</v>
      </c>
      <c r="B257" s="18" t="s">
        <v>158</v>
      </c>
      <c r="C257" s="18" t="s">
        <v>141</v>
      </c>
      <c r="D257" s="20" t="s">
        <v>706</v>
      </c>
      <c r="E257" s="18" t="s">
        <v>144</v>
      </c>
      <c r="F257" s="197">
        <v>28258985</v>
      </c>
      <c r="G257" s="197">
        <v>28258985</v>
      </c>
    </row>
    <row r="258" spans="1:7" ht="30">
      <c r="A258" s="205" t="s">
        <v>105</v>
      </c>
      <c r="B258" s="18" t="s">
        <v>158</v>
      </c>
      <c r="C258" s="18" t="s">
        <v>141</v>
      </c>
      <c r="D258" s="20" t="s">
        <v>706</v>
      </c>
      <c r="E258" s="18" t="s">
        <v>147</v>
      </c>
      <c r="F258" s="197">
        <v>397077</v>
      </c>
      <c r="G258" s="197">
        <v>397077</v>
      </c>
    </row>
    <row r="259" spans="1:9" ht="30">
      <c r="A259" s="193" t="s">
        <v>98</v>
      </c>
      <c r="B259" s="18" t="s">
        <v>158</v>
      </c>
      <c r="C259" s="18" t="s">
        <v>141</v>
      </c>
      <c r="D259" s="20" t="s">
        <v>707</v>
      </c>
      <c r="E259" s="18"/>
      <c r="F259" s="197">
        <f>SUM(F260)</f>
        <v>59200</v>
      </c>
      <c r="G259" s="197">
        <f>SUM(G260)</f>
        <v>59200</v>
      </c>
      <c r="H259" s="14"/>
      <c r="I259" s="14"/>
    </row>
    <row r="260" spans="1:7" ht="60">
      <c r="A260" s="205" t="s">
        <v>212</v>
      </c>
      <c r="B260" s="18" t="s">
        <v>158</v>
      </c>
      <c r="C260" s="18" t="s">
        <v>141</v>
      </c>
      <c r="D260" s="20" t="s">
        <v>708</v>
      </c>
      <c r="E260" s="18" t="s">
        <v>144</v>
      </c>
      <c r="F260" s="197">
        <v>59200</v>
      </c>
      <c r="G260" s="197">
        <v>59200</v>
      </c>
    </row>
    <row r="261" spans="1:7" ht="15">
      <c r="A261" s="204" t="s">
        <v>159</v>
      </c>
      <c r="B261" s="23" t="s">
        <v>158</v>
      </c>
      <c r="C261" s="23" t="s">
        <v>143</v>
      </c>
      <c r="D261" s="21"/>
      <c r="E261" s="18"/>
      <c r="F261" s="198">
        <f>SUM(F262+F267+F272)</f>
        <v>215203060</v>
      </c>
      <c r="G261" s="198">
        <f>SUM(G262+G267+G272)</f>
        <v>212823549</v>
      </c>
    </row>
    <row r="262" spans="1:7" s="1" customFormat="1" ht="45">
      <c r="A262" s="205" t="s">
        <v>75</v>
      </c>
      <c r="B262" s="18" t="s">
        <v>158</v>
      </c>
      <c r="C262" s="18" t="s">
        <v>143</v>
      </c>
      <c r="D262" s="20" t="s">
        <v>73</v>
      </c>
      <c r="E262" s="18"/>
      <c r="F262" s="197">
        <f>SUM(F263)</f>
        <v>150000</v>
      </c>
      <c r="G262" s="197">
        <f>SUM(G263)</f>
        <v>0</v>
      </c>
    </row>
    <row r="263" spans="1:7" s="1" customFormat="1" ht="45">
      <c r="A263" s="205" t="s">
        <v>76</v>
      </c>
      <c r="B263" s="18" t="s">
        <v>158</v>
      </c>
      <c r="C263" s="18" t="s">
        <v>143</v>
      </c>
      <c r="D263" s="20" t="s">
        <v>74</v>
      </c>
      <c r="E263" s="18"/>
      <c r="F263" s="197">
        <f>SUM(F264)</f>
        <v>150000</v>
      </c>
      <c r="G263" s="197">
        <f>SUM(G264)</f>
        <v>0</v>
      </c>
    </row>
    <row r="264" spans="1:7" ht="30">
      <c r="A264" s="206" t="s">
        <v>78</v>
      </c>
      <c r="B264" s="18" t="s">
        <v>158</v>
      </c>
      <c r="C264" s="18" t="s">
        <v>143</v>
      </c>
      <c r="D264" s="20" t="s">
        <v>77</v>
      </c>
      <c r="E264" s="18"/>
      <c r="F264" s="197">
        <f>SUM(F266)</f>
        <v>150000</v>
      </c>
      <c r="G264" s="197">
        <f>SUM(G266)</f>
        <v>0</v>
      </c>
    </row>
    <row r="265" spans="1:7" ht="15">
      <c r="A265" s="206" t="s">
        <v>80</v>
      </c>
      <c r="B265" s="18" t="s">
        <v>158</v>
      </c>
      <c r="C265" s="18" t="s">
        <v>143</v>
      </c>
      <c r="D265" s="20" t="s">
        <v>79</v>
      </c>
      <c r="E265" s="18"/>
      <c r="F265" s="197">
        <f>SUM(F266)</f>
        <v>150000</v>
      </c>
      <c r="G265" s="197">
        <f>SUM(G266)</f>
        <v>0</v>
      </c>
    </row>
    <row r="266" spans="1:7" ht="30">
      <c r="A266" s="205" t="s">
        <v>105</v>
      </c>
      <c r="B266" s="18" t="s">
        <v>158</v>
      </c>
      <c r="C266" s="18" t="s">
        <v>143</v>
      </c>
      <c r="D266" s="20" t="s">
        <v>79</v>
      </c>
      <c r="E266" s="18" t="s">
        <v>147</v>
      </c>
      <c r="F266" s="197">
        <v>150000</v>
      </c>
      <c r="G266" s="197">
        <v>0</v>
      </c>
    </row>
    <row r="267" spans="1:7" ht="28.5">
      <c r="A267" s="204" t="s">
        <v>751</v>
      </c>
      <c r="B267" s="18" t="s">
        <v>158</v>
      </c>
      <c r="C267" s="18" t="s">
        <v>143</v>
      </c>
      <c r="D267" s="103" t="s">
        <v>752</v>
      </c>
      <c r="E267" s="18"/>
      <c r="F267" s="198">
        <f>SUM(F268)</f>
        <v>35000</v>
      </c>
      <c r="G267" s="198">
        <f>SUM(G268)</f>
        <v>35000</v>
      </c>
    </row>
    <row r="268" spans="1:7" ht="45">
      <c r="A268" s="205" t="s">
        <v>753</v>
      </c>
      <c r="B268" s="18" t="s">
        <v>158</v>
      </c>
      <c r="C268" s="18" t="s">
        <v>143</v>
      </c>
      <c r="D268" s="104" t="s">
        <v>754</v>
      </c>
      <c r="E268" s="18"/>
      <c r="F268" s="197">
        <f>SUM(F269)</f>
        <v>35000</v>
      </c>
      <c r="G268" s="197">
        <f>SUM(G269)</f>
        <v>35000</v>
      </c>
    </row>
    <row r="269" spans="1:7" ht="30">
      <c r="A269" s="205" t="s">
        <v>755</v>
      </c>
      <c r="B269" s="18" t="s">
        <v>158</v>
      </c>
      <c r="C269" s="18" t="s">
        <v>143</v>
      </c>
      <c r="D269" s="104" t="s">
        <v>756</v>
      </c>
      <c r="E269" s="18"/>
      <c r="F269" s="197">
        <f>SUM(F270)</f>
        <v>35000</v>
      </c>
      <c r="G269" s="197">
        <f>SUM(G270)</f>
        <v>35000</v>
      </c>
    </row>
    <row r="270" spans="1:7" ht="30">
      <c r="A270" s="205" t="s">
        <v>217</v>
      </c>
      <c r="B270" s="18" t="s">
        <v>158</v>
      </c>
      <c r="C270" s="18" t="s">
        <v>143</v>
      </c>
      <c r="D270" s="104" t="s">
        <v>765</v>
      </c>
      <c r="E270" s="18"/>
      <c r="F270" s="197">
        <f>SUM(F271)</f>
        <v>35000</v>
      </c>
      <c r="G270" s="197">
        <f>SUM(G271)</f>
        <v>35000</v>
      </c>
    </row>
    <row r="271" spans="1:7" ht="30">
      <c r="A271" s="205" t="s">
        <v>105</v>
      </c>
      <c r="B271" s="18" t="s">
        <v>158</v>
      </c>
      <c r="C271" s="18" t="s">
        <v>143</v>
      </c>
      <c r="D271" s="104" t="s">
        <v>765</v>
      </c>
      <c r="E271" s="18" t="s">
        <v>147</v>
      </c>
      <c r="F271" s="197">
        <v>35000</v>
      </c>
      <c r="G271" s="197">
        <v>35000</v>
      </c>
    </row>
    <row r="272" spans="1:7" s="1" customFormat="1" ht="28.5">
      <c r="A272" s="207" t="s">
        <v>186</v>
      </c>
      <c r="B272" s="23" t="s">
        <v>158</v>
      </c>
      <c r="C272" s="23" t="s">
        <v>143</v>
      </c>
      <c r="D272" s="21" t="s">
        <v>287</v>
      </c>
      <c r="E272" s="18"/>
      <c r="F272" s="197">
        <f>SUM(F273)</f>
        <v>215018060</v>
      </c>
      <c r="G272" s="197">
        <f>SUM(G273)</f>
        <v>212788549</v>
      </c>
    </row>
    <row r="273" spans="1:7" s="1" customFormat="1" ht="30">
      <c r="A273" s="206" t="s">
        <v>187</v>
      </c>
      <c r="B273" s="18" t="s">
        <v>158</v>
      </c>
      <c r="C273" s="18" t="s">
        <v>143</v>
      </c>
      <c r="D273" s="20" t="s">
        <v>288</v>
      </c>
      <c r="E273" s="18"/>
      <c r="F273" s="197">
        <f>SUM(F274+F277+F280+F282+F284)</f>
        <v>215018060</v>
      </c>
      <c r="G273" s="197">
        <f>SUM(G274+G277+G280+G282+G284)</f>
        <v>212788549</v>
      </c>
    </row>
    <row r="274" spans="1:7" s="1" customFormat="1" ht="30">
      <c r="A274" s="205" t="s">
        <v>217</v>
      </c>
      <c r="B274" s="18" t="s">
        <v>158</v>
      </c>
      <c r="C274" s="18" t="s">
        <v>143</v>
      </c>
      <c r="D274" s="20" t="s">
        <v>289</v>
      </c>
      <c r="E274" s="18"/>
      <c r="F274" s="197">
        <f>SUM(F275:F276)</f>
        <v>39513983</v>
      </c>
      <c r="G274" s="197">
        <f>SUM(G275:G276)</f>
        <v>37134472</v>
      </c>
    </row>
    <row r="275" spans="1:7" s="1" customFormat="1" ht="30">
      <c r="A275" s="205" t="s">
        <v>105</v>
      </c>
      <c r="B275" s="18" t="s">
        <v>158</v>
      </c>
      <c r="C275" s="18" t="s">
        <v>143</v>
      </c>
      <c r="D275" s="20" t="s">
        <v>289</v>
      </c>
      <c r="E275" s="18" t="s">
        <v>147</v>
      </c>
      <c r="F275" s="197">
        <v>35797649</v>
      </c>
      <c r="G275" s="197">
        <v>33418138</v>
      </c>
    </row>
    <row r="276" spans="1:7" s="1" customFormat="1" ht="15">
      <c r="A276" s="205" t="s">
        <v>149</v>
      </c>
      <c r="B276" s="18" t="s">
        <v>158</v>
      </c>
      <c r="C276" s="18" t="s">
        <v>143</v>
      </c>
      <c r="D276" s="20" t="s">
        <v>289</v>
      </c>
      <c r="E276" s="18" t="s">
        <v>148</v>
      </c>
      <c r="F276" s="197">
        <v>3716334</v>
      </c>
      <c r="G276" s="197">
        <v>3716334</v>
      </c>
    </row>
    <row r="277" spans="1:7" s="1" customFormat="1" ht="30">
      <c r="A277" s="206" t="s">
        <v>98</v>
      </c>
      <c r="B277" s="18" t="s">
        <v>158</v>
      </c>
      <c r="C277" s="18" t="s">
        <v>143</v>
      </c>
      <c r="D277" s="20" t="s">
        <v>707</v>
      </c>
      <c r="E277" s="18"/>
      <c r="F277" s="197">
        <f>SUM(F278:F279)</f>
        <v>2017600</v>
      </c>
      <c r="G277" s="197">
        <f>SUM(G278:G279)</f>
        <v>2017600</v>
      </c>
    </row>
    <row r="278" spans="1:7" s="1" customFormat="1" ht="60">
      <c r="A278" s="205" t="s">
        <v>212</v>
      </c>
      <c r="B278" s="18" t="s">
        <v>158</v>
      </c>
      <c r="C278" s="18" t="s">
        <v>143</v>
      </c>
      <c r="D278" s="20" t="s">
        <v>707</v>
      </c>
      <c r="E278" s="18" t="s">
        <v>144</v>
      </c>
      <c r="F278" s="197">
        <v>1872600</v>
      </c>
      <c r="G278" s="197">
        <v>1872600</v>
      </c>
    </row>
    <row r="279" spans="1:7" s="1" customFormat="1" ht="15">
      <c r="A279" s="205" t="s">
        <v>170</v>
      </c>
      <c r="B279" s="18" t="s">
        <v>158</v>
      </c>
      <c r="C279" s="18" t="s">
        <v>143</v>
      </c>
      <c r="D279" s="20" t="s">
        <v>707</v>
      </c>
      <c r="E279" s="18" t="s">
        <v>169</v>
      </c>
      <c r="F279" s="197">
        <v>145000</v>
      </c>
      <c r="G279" s="197">
        <v>145000</v>
      </c>
    </row>
    <row r="280" spans="1:7" s="1" customFormat="1" ht="60">
      <c r="A280" s="193" t="s">
        <v>101</v>
      </c>
      <c r="B280" s="18" t="s">
        <v>158</v>
      </c>
      <c r="C280" s="18" t="s">
        <v>143</v>
      </c>
      <c r="D280" s="20" t="s">
        <v>709</v>
      </c>
      <c r="E280" s="18"/>
      <c r="F280" s="197">
        <f>SUM(F281)</f>
        <v>4302840</v>
      </c>
      <c r="G280" s="197">
        <f>SUM(G281)</f>
        <v>4302840</v>
      </c>
    </row>
    <row r="281" spans="1:7" s="1" customFormat="1" ht="30">
      <c r="A281" s="205" t="s">
        <v>105</v>
      </c>
      <c r="B281" s="18" t="s">
        <v>158</v>
      </c>
      <c r="C281" s="18" t="s">
        <v>143</v>
      </c>
      <c r="D281" s="20" t="s">
        <v>709</v>
      </c>
      <c r="E281" s="18" t="s">
        <v>147</v>
      </c>
      <c r="F281" s="197">
        <v>4302840</v>
      </c>
      <c r="G281" s="197">
        <v>4302840</v>
      </c>
    </row>
    <row r="282" spans="1:7" s="1" customFormat="1" ht="15">
      <c r="A282" s="206" t="s">
        <v>80</v>
      </c>
      <c r="B282" s="18" t="s">
        <v>158</v>
      </c>
      <c r="C282" s="18" t="s">
        <v>143</v>
      </c>
      <c r="D282" s="20" t="s">
        <v>830</v>
      </c>
      <c r="E282" s="18"/>
      <c r="F282" s="197">
        <f>SUM(F283)</f>
        <v>0</v>
      </c>
      <c r="G282" s="197">
        <f>SUM(G283)</f>
        <v>150000</v>
      </c>
    </row>
    <row r="283" spans="1:7" s="1" customFormat="1" ht="30">
      <c r="A283" s="205" t="s">
        <v>105</v>
      </c>
      <c r="B283" s="18" t="s">
        <v>158</v>
      </c>
      <c r="C283" s="18" t="s">
        <v>143</v>
      </c>
      <c r="D283" s="20" t="s">
        <v>830</v>
      </c>
      <c r="E283" s="18" t="s">
        <v>147</v>
      </c>
      <c r="F283" s="197"/>
      <c r="G283" s="197">
        <v>150000</v>
      </c>
    </row>
    <row r="284" spans="1:7" s="1" customFormat="1" ht="105">
      <c r="A284" s="205" t="s">
        <v>585</v>
      </c>
      <c r="B284" s="18" t="s">
        <v>158</v>
      </c>
      <c r="C284" s="18" t="s">
        <v>143</v>
      </c>
      <c r="D284" s="20" t="s">
        <v>710</v>
      </c>
      <c r="E284" s="18"/>
      <c r="F284" s="197">
        <f>SUM(F285:F286)</f>
        <v>169183637</v>
      </c>
      <c r="G284" s="197">
        <f>SUM(G285:G286)</f>
        <v>169183637</v>
      </c>
    </row>
    <row r="285" spans="1:7" s="1" customFormat="1" ht="60">
      <c r="A285" s="205" t="s">
        <v>212</v>
      </c>
      <c r="B285" s="18" t="s">
        <v>158</v>
      </c>
      <c r="C285" s="18" t="s">
        <v>143</v>
      </c>
      <c r="D285" s="20" t="s">
        <v>710</v>
      </c>
      <c r="E285" s="18" t="s">
        <v>144</v>
      </c>
      <c r="F285" s="197">
        <v>161690031</v>
      </c>
      <c r="G285" s="197">
        <v>161690031</v>
      </c>
    </row>
    <row r="286" spans="1:7" s="1" customFormat="1" ht="30">
      <c r="A286" s="205" t="s">
        <v>105</v>
      </c>
      <c r="B286" s="18" t="s">
        <v>158</v>
      </c>
      <c r="C286" s="18" t="s">
        <v>143</v>
      </c>
      <c r="D286" s="20" t="s">
        <v>711</v>
      </c>
      <c r="E286" s="18" t="s">
        <v>147</v>
      </c>
      <c r="F286" s="197">
        <v>7493606</v>
      </c>
      <c r="G286" s="197">
        <v>7493606</v>
      </c>
    </row>
    <row r="287" spans="1:7" s="1" customFormat="1" ht="15">
      <c r="A287" s="204" t="s">
        <v>630</v>
      </c>
      <c r="B287" s="23" t="s">
        <v>158</v>
      </c>
      <c r="C287" s="23" t="s">
        <v>146</v>
      </c>
      <c r="D287" s="21"/>
      <c r="E287" s="23"/>
      <c r="F287" s="198">
        <f>SUM(F288+F293)</f>
        <v>16910843</v>
      </c>
      <c r="G287" s="198">
        <f>SUM(G288+G293)</f>
        <v>16910843</v>
      </c>
    </row>
    <row r="288" spans="1:7" s="3" customFormat="1" ht="28.5">
      <c r="A288" s="204" t="s">
        <v>751</v>
      </c>
      <c r="B288" s="18" t="s">
        <v>158</v>
      </c>
      <c r="C288" s="18" t="s">
        <v>146</v>
      </c>
      <c r="D288" s="103" t="s">
        <v>752</v>
      </c>
      <c r="E288" s="18"/>
      <c r="F288" s="198">
        <f>SUM(F289)</f>
        <v>5000</v>
      </c>
      <c r="G288" s="198">
        <f>SUM(G289)</f>
        <v>5000</v>
      </c>
    </row>
    <row r="289" spans="1:7" s="3" customFormat="1" ht="45">
      <c r="A289" s="205" t="s">
        <v>753</v>
      </c>
      <c r="B289" s="18" t="s">
        <v>158</v>
      </c>
      <c r="C289" s="18" t="s">
        <v>146</v>
      </c>
      <c r="D289" s="104" t="s">
        <v>754</v>
      </c>
      <c r="E289" s="18"/>
      <c r="F289" s="197">
        <f>SUM(F290)</f>
        <v>5000</v>
      </c>
      <c r="G289" s="197">
        <f>SUM(G290)</f>
        <v>5000</v>
      </c>
    </row>
    <row r="290" spans="1:7" s="3" customFormat="1" ht="30">
      <c r="A290" s="205" t="s">
        <v>755</v>
      </c>
      <c r="B290" s="18" t="s">
        <v>158</v>
      </c>
      <c r="C290" s="18" t="s">
        <v>146</v>
      </c>
      <c r="D290" s="104" t="s">
        <v>756</v>
      </c>
      <c r="E290" s="18"/>
      <c r="F290" s="197">
        <f>SUM(F291)</f>
        <v>5000</v>
      </c>
      <c r="G290" s="197">
        <f>SUM(G291)</f>
        <v>5000</v>
      </c>
    </row>
    <row r="291" spans="1:7" s="3" customFormat="1" ht="30">
      <c r="A291" s="205" t="s">
        <v>217</v>
      </c>
      <c r="B291" s="18" t="s">
        <v>158</v>
      </c>
      <c r="C291" s="18" t="s">
        <v>146</v>
      </c>
      <c r="D291" s="104" t="s">
        <v>765</v>
      </c>
      <c r="E291" s="18"/>
      <c r="F291" s="197">
        <f>SUM(F292)</f>
        <v>5000</v>
      </c>
      <c r="G291" s="197">
        <f>SUM(G292)</f>
        <v>5000</v>
      </c>
    </row>
    <row r="292" spans="1:7" s="3" customFormat="1" ht="30">
      <c r="A292" s="205" t="s">
        <v>105</v>
      </c>
      <c r="B292" s="18" t="s">
        <v>158</v>
      </c>
      <c r="C292" s="18" t="s">
        <v>146</v>
      </c>
      <c r="D292" s="104" t="s">
        <v>765</v>
      </c>
      <c r="E292" s="18" t="s">
        <v>147</v>
      </c>
      <c r="F292" s="197">
        <v>5000</v>
      </c>
      <c r="G292" s="197">
        <v>5000</v>
      </c>
    </row>
    <row r="293" spans="1:7" s="3" customFormat="1" ht="28.5">
      <c r="A293" s="207" t="s">
        <v>186</v>
      </c>
      <c r="B293" s="18" t="s">
        <v>158</v>
      </c>
      <c r="C293" s="18" t="s">
        <v>146</v>
      </c>
      <c r="D293" s="21" t="s">
        <v>287</v>
      </c>
      <c r="E293" s="18"/>
      <c r="F293" s="197">
        <f>SUM(F294)</f>
        <v>16905843</v>
      </c>
      <c r="G293" s="197">
        <f>SUM(G294)</f>
        <v>16905843</v>
      </c>
    </row>
    <row r="294" spans="1:7" s="3" customFormat="1" ht="30">
      <c r="A294" s="206" t="s">
        <v>187</v>
      </c>
      <c r="B294" s="18" t="s">
        <v>158</v>
      </c>
      <c r="C294" s="18" t="s">
        <v>146</v>
      </c>
      <c r="D294" s="20" t="s">
        <v>288</v>
      </c>
      <c r="E294" s="18"/>
      <c r="F294" s="197">
        <f>SUM(F295)</f>
        <v>16905843</v>
      </c>
      <c r="G294" s="197">
        <f>SUM(G295)</f>
        <v>16905843</v>
      </c>
    </row>
    <row r="295" spans="1:7" s="3" customFormat="1" ht="30">
      <c r="A295" s="205" t="s">
        <v>217</v>
      </c>
      <c r="B295" s="18" t="s">
        <v>158</v>
      </c>
      <c r="C295" s="18" t="s">
        <v>146</v>
      </c>
      <c r="D295" s="20" t="s">
        <v>289</v>
      </c>
      <c r="E295" s="18"/>
      <c r="F295" s="197">
        <f>SUM(F296:F298)</f>
        <v>16905843</v>
      </c>
      <c r="G295" s="197">
        <f>SUM(G296:G298)</f>
        <v>16905843</v>
      </c>
    </row>
    <row r="296" spans="1:7" s="3" customFormat="1" ht="60">
      <c r="A296" s="205" t="s">
        <v>212</v>
      </c>
      <c r="B296" s="18" t="s">
        <v>158</v>
      </c>
      <c r="C296" s="18" t="s">
        <v>146</v>
      </c>
      <c r="D296" s="20" t="s">
        <v>289</v>
      </c>
      <c r="E296" s="18" t="s">
        <v>144</v>
      </c>
      <c r="F296" s="197">
        <v>14125500</v>
      </c>
      <c r="G296" s="197">
        <v>14125500</v>
      </c>
    </row>
    <row r="297" spans="1:7" s="3" customFormat="1" ht="30">
      <c r="A297" s="205" t="s">
        <v>105</v>
      </c>
      <c r="B297" s="18" t="s">
        <v>158</v>
      </c>
      <c r="C297" s="18" t="s">
        <v>146</v>
      </c>
      <c r="D297" s="20" t="s">
        <v>289</v>
      </c>
      <c r="E297" s="18" t="s">
        <v>147</v>
      </c>
      <c r="F297" s="197">
        <v>1657258</v>
      </c>
      <c r="G297" s="197">
        <v>1657258</v>
      </c>
    </row>
    <row r="298" spans="1:7" s="3" customFormat="1" ht="15">
      <c r="A298" s="205" t="s">
        <v>149</v>
      </c>
      <c r="B298" s="18" t="s">
        <v>158</v>
      </c>
      <c r="C298" s="18" t="s">
        <v>146</v>
      </c>
      <c r="D298" s="20" t="s">
        <v>289</v>
      </c>
      <c r="E298" s="18" t="s">
        <v>148</v>
      </c>
      <c r="F298" s="197">
        <v>1123085</v>
      </c>
      <c r="G298" s="197">
        <v>1123085</v>
      </c>
    </row>
    <row r="299" spans="1:7" s="1" customFormat="1" ht="15">
      <c r="A299" s="204" t="s">
        <v>160</v>
      </c>
      <c r="B299" s="23" t="s">
        <v>158</v>
      </c>
      <c r="C299" s="23" t="s">
        <v>158</v>
      </c>
      <c r="D299" s="21"/>
      <c r="E299" s="18"/>
      <c r="F299" s="198">
        <f>SUM(F300)</f>
        <v>1800000</v>
      </c>
      <c r="G299" s="198">
        <f>SUM(G300)</f>
        <v>1800000</v>
      </c>
    </row>
    <row r="300" spans="1:7" ht="22.5" customHeight="1">
      <c r="A300" s="207" t="s">
        <v>178</v>
      </c>
      <c r="B300" s="23" t="s">
        <v>158</v>
      </c>
      <c r="C300" s="23" t="s">
        <v>158</v>
      </c>
      <c r="D300" s="21" t="s">
        <v>259</v>
      </c>
      <c r="E300" s="18"/>
      <c r="F300" s="197">
        <f>SUM(F301)</f>
        <v>1800000</v>
      </c>
      <c r="G300" s="197">
        <f>SUM(G301)</f>
        <v>1800000</v>
      </c>
    </row>
    <row r="301" spans="1:7" ht="15">
      <c r="A301" s="206" t="s">
        <v>179</v>
      </c>
      <c r="B301" s="18" t="s">
        <v>158</v>
      </c>
      <c r="C301" s="18" t="s">
        <v>158</v>
      </c>
      <c r="D301" s="20" t="s">
        <v>284</v>
      </c>
      <c r="E301" s="18"/>
      <c r="F301" s="197">
        <f>SUM(F304+F302)</f>
        <v>1800000</v>
      </c>
      <c r="G301" s="197">
        <f>SUM(G304+G302)</f>
        <v>1800000</v>
      </c>
    </row>
    <row r="302" spans="1:7" ht="15">
      <c r="A302" s="206" t="s">
        <v>218</v>
      </c>
      <c r="B302" s="18" t="s">
        <v>158</v>
      </c>
      <c r="C302" s="18" t="s">
        <v>158</v>
      </c>
      <c r="D302" s="20" t="s">
        <v>700</v>
      </c>
      <c r="E302" s="18"/>
      <c r="F302" s="197">
        <f>SUM(F303)</f>
        <v>100000</v>
      </c>
      <c r="G302" s="197">
        <f>SUM(G303)</f>
        <v>100000</v>
      </c>
    </row>
    <row r="303" spans="1:7" ht="30">
      <c r="A303" s="205" t="s">
        <v>105</v>
      </c>
      <c r="B303" s="18" t="s">
        <v>158</v>
      </c>
      <c r="C303" s="18" t="s">
        <v>158</v>
      </c>
      <c r="D303" s="20" t="s">
        <v>700</v>
      </c>
      <c r="E303" s="18" t="s">
        <v>147</v>
      </c>
      <c r="F303" s="197">
        <v>100000</v>
      </c>
      <c r="G303" s="197">
        <v>100000</v>
      </c>
    </row>
    <row r="304" spans="1:7" ht="30">
      <c r="A304" s="193" t="s">
        <v>90</v>
      </c>
      <c r="B304" s="18" t="s">
        <v>158</v>
      </c>
      <c r="C304" s="18" t="s">
        <v>158</v>
      </c>
      <c r="D304" s="20" t="s">
        <v>701</v>
      </c>
      <c r="E304" s="18"/>
      <c r="F304" s="197">
        <f>SUM(F305:F306)</f>
        <v>1700000</v>
      </c>
      <c r="G304" s="197">
        <f>SUM(G305:G306)</f>
        <v>1700000</v>
      </c>
    </row>
    <row r="305" spans="1:7" ht="30">
      <c r="A305" s="205" t="s">
        <v>105</v>
      </c>
      <c r="B305" s="18" t="s">
        <v>158</v>
      </c>
      <c r="C305" s="18" t="s">
        <v>158</v>
      </c>
      <c r="D305" s="20" t="s">
        <v>701</v>
      </c>
      <c r="E305" s="18" t="s">
        <v>147</v>
      </c>
      <c r="F305" s="197">
        <v>346571</v>
      </c>
      <c r="G305" s="197">
        <v>346571</v>
      </c>
    </row>
    <row r="306" spans="1:7" ht="15">
      <c r="A306" s="205" t="s">
        <v>170</v>
      </c>
      <c r="B306" s="18" t="s">
        <v>158</v>
      </c>
      <c r="C306" s="18" t="s">
        <v>158</v>
      </c>
      <c r="D306" s="20" t="s">
        <v>701</v>
      </c>
      <c r="E306" s="18" t="s">
        <v>169</v>
      </c>
      <c r="F306" s="197">
        <v>1353429</v>
      </c>
      <c r="G306" s="197">
        <v>1353429</v>
      </c>
    </row>
    <row r="307" spans="1:7" s="3" customFormat="1" ht="15">
      <c r="A307" s="204" t="s">
        <v>161</v>
      </c>
      <c r="B307" s="23" t="s">
        <v>158</v>
      </c>
      <c r="C307" s="23" t="s">
        <v>162</v>
      </c>
      <c r="D307" s="21"/>
      <c r="E307" s="18"/>
      <c r="F307" s="198">
        <f>SUM(F308)</f>
        <v>8943062</v>
      </c>
      <c r="G307" s="198">
        <f>SUM(G308)</f>
        <v>8853062</v>
      </c>
    </row>
    <row r="308" spans="1:7" ht="28.5">
      <c r="A308" s="207" t="s">
        <v>186</v>
      </c>
      <c r="B308" s="23" t="s">
        <v>158</v>
      </c>
      <c r="C308" s="23" t="s">
        <v>162</v>
      </c>
      <c r="D308" s="21" t="s">
        <v>287</v>
      </c>
      <c r="E308" s="18"/>
      <c r="F308" s="197">
        <f>SUM(F309)</f>
        <v>8943062</v>
      </c>
      <c r="G308" s="197">
        <f>SUM(G309)</f>
        <v>8853062</v>
      </c>
    </row>
    <row r="309" spans="1:7" ht="30">
      <c r="A309" s="206" t="s">
        <v>187</v>
      </c>
      <c r="B309" s="18" t="s">
        <v>158</v>
      </c>
      <c r="C309" s="18" t="s">
        <v>162</v>
      </c>
      <c r="D309" s="20" t="s">
        <v>288</v>
      </c>
      <c r="E309" s="18"/>
      <c r="F309" s="197">
        <f>SUM(F310+F312+F316)</f>
        <v>8943062</v>
      </c>
      <c r="G309" s="197">
        <f>SUM(G310+G312+G316)</f>
        <v>8853062</v>
      </c>
    </row>
    <row r="310" spans="1:7" ht="45">
      <c r="A310" s="205" t="s">
        <v>131</v>
      </c>
      <c r="B310" s="18" t="s">
        <v>158</v>
      </c>
      <c r="C310" s="18" t="s">
        <v>162</v>
      </c>
      <c r="D310" s="20" t="s">
        <v>712</v>
      </c>
      <c r="E310" s="18"/>
      <c r="F310" s="197">
        <f>SUM(F311)</f>
        <v>166326</v>
      </c>
      <c r="G310" s="197">
        <f>SUM(G311)</f>
        <v>166326</v>
      </c>
    </row>
    <row r="311" spans="1:7" ht="60">
      <c r="A311" s="205" t="s">
        <v>126</v>
      </c>
      <c r="B311" s="18" t="s">
        <v>158</v>
      </c>
      <c r="C311" s="18" t="s">
        <v>162</v>
      </c>
      <c r="D311" s="18" t="s">
        <v>712</v>
      </c>
      <c r="E311" s="18" t="s">
        <v>144</v>
      </c>
      <c r="F311" s="197">
        <v>166326</v>
      </c>
      <c r="G311" s="197">
        <v>166326</v>
      </c>
    </row>
    <row r="312" spans="1:7" ht="30">
      <c r="A312" s="205" t="s">
        <v>217</v>
      </c>
      <c r="B312" s="18" t="s">
        <v>158</v>
      </c>
      <c r="C312" s="18" t="s">
        <v>162</v>
      </c>
      <c r="D312" s="18" t="s">
        <v>289</v>
      </c>
      <c r="E312" s="18"/>
      <c r="F312" s="197">
        <f>SUM(F313:F315)</f>
        <v>8676736</v>
      </c>
      <c r="G312" s="197">
        <f>SUM(G313:G315)</f>
        <v>8676736</v>
      </c>
    </row>
    <row r="313" spans="1:7" ht="60">
      <c r="A313" s="205" t="s">
        <v>212</v>
      </c>
      <c r="B313" s="18" t="s">
        <v>158</v>
      </c>
      <c r="C313" s="18" t="s">
        <v>162</v>
      </c>
      <c r="D313" s="18" t="s">
        <v>289</v>
      </c>
      <c r="E313" s="18" t="s">
        <v>144</v>
      </c>
      <c r="F313" s="197">
        <v>7950800</v>
      </c>
      <c r="G313" s="197">
        <v>7950800</v>
      </c>
    </row>
    <row r="314" spans="1:7" ht="30">
      <c r="A314" s="205" t="s">
        <v>105</v>
      </c>
      <c r="B314" s="18" t="s">
        <v>158</v>
      </c>
      <c r="C314" s="18" t="s">
        <v>162</v>
      </c>
      <c r="D314" s="18" t="s">
        <v>713</v>
      </c>
      <c r="E314" s="18" t="s">
        <v>147</v>
      </c>
      <c r="F314" s="197">
        <v>715936</v>
      </c>
      <c r="G314" s="197">
        <v>715936</v>
      </c>
    </row>
    <row r="315" spans="1:7" ht="15">
      <c r="A315" s="205" t="s">
        <v>149</v>
      </c>
      <c r="B315" s="18" t="s">
        <v>158</v>
      </c>
      <c r="C315" s="18" t="s">
        <v>162</v>
      </c>
      <c r="D315" s="18" t="s">
        <v>713</v>
      </c>
      <c r="E315" s="18" t="s">
        <v>148</v>
      </c>
      <c r="F315" s="197">
        <v>10000</v>
      </c>
      <c r="G315" s="197">
        <v>10000</v>
      </c>
    </row>
    <row r="316" spans="1:7" ht="15">
      <c r="A316" s="206" t="s">
        <v>93</v>
      </c>
      <c r="B316" s="18" t="s">
        <v>158</v>
      </c>
      <c r="C316" s="18" t="s">
        <v>162</v>
      </c>
      <c r="D316" s="18" t="s">
        <v>714</v>
      </c>
      <c r="E316" s="18"/>
      <c r="F316" s="197">
        <f>SUM(F317)</f>
        <v>100000</v>
      </c>
      <c r="G316" s="197">
        <f>SUM(G317)</f>
        <v>10000</v>
      </c>
    </row>
    <row r="317" spans="1:7" ht="30">
      <c r="A317" s="205" t="s">
        <v>105</v>
      </c>
      <c r="B317" s="18" t="s">
        <v>158</v>
      </c>
      <c r="C317" s="18" t="s">
        <v>162</v>
      </c>
      <c r="D317" s="18" t="s">
        <v>714</v>
      </c>
      <c r="E317" s="18" t="s">
        <v>147</v>
      </c>
      <c r="F317" s="197">
        <v>100000</v>
      </c>
      <c r="G317" s="197">
        <v>10000</v>
      </c>
    </row>
    <row r="318" spans="1:7" ht="15">
      <c r="A318" s="204" t="s">
        <v>163</v>
      </c>
      <c r="B318" s="23" t="s">
        <v>165</v>
      </c>
      <c r="C318" s="23"/>
      <c r="D318" s="21"/>
      <c r="E318" s="18"/>
      <c r="F318" s="198">
        <f>SUM(F319+F328)</f>
        <v>15091906</v>
      </c>
      <c r="G318" s="198">
        <f>SUM(G319+G328)</f>
        <v>15091906</v>
      </c>
    </row>
    <row r="319" spans="1:9" ht="15">
      <c r="A319" s="204" t="s">
        <v>164</v>
      </c>
      <c r="B319" s="23" t="s">
        <v>165</v>
      </c>
      <c r="C319" s="23" t="s">
        <v>141</v>
      </c>
      <c r="D319" s="21"/>
      <c r="E319" s="18"/>
      <c r="F319" s="198">
        <f>SUM(F320)</f>
        <v>13930334</v>
      </c>
      <c r="G319" s="198">
        <f>SUM(G320)</f>
        <v>13930334</v>
      </c>
      <c r="H319" s="14"/>
      <c r="I319" s="14"/>
    </row>
    <row r="320" spans="1:7" ht="28.5">
      <c r="A320" s="207" t="s">
        <v>186</v>
      </c>
      <c r="B320" s="23" t="s">
        <v>165</v>
      </c>
      <c r="C320" s="23" t="s">
        <v>141</v>
      </c>
      <c r="D320" s="21" t="s">
        <v>287</v>
      </c>
      <c r="E320" s="18"/>
      <c r="F320" s="197">
        <f>SUM(F321)</f>
        <v>13930334</v>
      </c>
      <c r="G320" s="197">
        <f>SUM(G321)</f>
        <v>13930334</v>
      </c>
    </row>
    <row r="321" spans="1:7" ht="30">
      <c r="A321" s="206" t="s">
        <v>187</v>
      </c>
      <c r="B321" s="18" t="s">
        <v>165</v>
      </c>
      <c r="C321" s="18" t="s">
        <v>141</v>
      </c>
      <c r="D321" s="20" t="s">
        <v>288</v>
      </c>
      <c r="E321" s="18"/>
      <c r="F321" s="197">
        <f>SUM(F322+F326)</f>
        <v>13930334</v>
      </c>
      <c r="G321" s="197">
        <f>SUM(G322+G326)</f>
        <v>13930334</v>
      </c>
    </row>
    <row r="322" spans="1:7" ht="30">
      <c r="A322" s="205" t="s">
        <v>217</v>
      </c>
      <c r="B322" s="18" t="s">
        <v>165</v>
      </c>
      <c r="C322" s="18" t="s">
        <v>141</v>
      </c>
      <c r="D322" s="20" t="s">
        <v>289</v>
      </c>
      <c r="E322" s="18"/>
      <c r="F322" s="197">
        <f>SUM(F323:F325)</f>
        <v>13830334</v>
      </c>
      <c r="G322" s="197">
        <f>SUM(G323:G325)</f>
        <v>13830334</v>
      </c>
    </row>
    <row r="323" spans="1:7" ht="60">
      <c r="A323" s="205" t="s">
        <v>212</v>
      </c>
      <c r="B323" s="18" t="s">
        <v>165</v>
      </c>
      <c r="C323" s="18" t="s">
        <v>141</v>
      </c>
      <c r="D323" s="18" t="s">
        <v>289</v>
      </c>
      <c r="E323" s="18" t="s">
        <v>144</v>
      </c>
      <c r="F323" s="197">
        <v>10913200</v>
      </c>
      <c r="G323" s="197">
        <v>10913200</v>
      </c>
    </row>
    <row r="324" spans="1:7" ht="30">
      <c r="A324" s="205" t="s">
        <v>105</v>
      </c>
      <c r="B324" s="18" t="s">
        <v>165</v>
      </c>
      <c r="C324" s="18" t="s">
        <v>141</v>
      </c>
      <c r="D324" s="18" t="s">
        <v>289</v>
      </c>
      <c r="E324" s="18" t="s">
        <v>147</v>
      </c>
      <c r="F324" s="197">
        <v>2850590</v>
      </c>
      <c r="G324" s="197">
        <v>2850590</v>
      </c>
    </row>
    <row r="325" spans="1:7" ht="15">
      <c r="A325" s="205" t="s">
        <v>149</v>
      </c>
      <c r="B325" s="18" t="s">
        <v>165</v>
      </c>
      <c r="C325" s="18" t="s">
        <v>141</v>
      </c>
      <c r="D325" s="18" t="s">
        <v>289</v>
      </c>
      <c r="E325" s="18" t="s">
        <v>148</v>
      </c>
      <c r="F325" s="197">
        <v>66544</v>
      </c>
      <c r="G325" s="197">
        <v>66544</v>
      </c>
    </row>
    <row r="326" spans="1:7" ht="45">
      <c r="A326" s="205" t="s">
        <v>787</v>
      </c>
      <c r="B326" s="18" t="s">
        <v>165</v>
      </c>
      <c r="C326" s="18" t="s">
        <v>141</v>
      </c>
      <c r="D326" s="18" t="s">
        <v>831</v>
      </c>
      <c r="E326" s="18"/>
      <c r="F326" s="197">
        <f>SUM(F327)</f>
        <v>100000</v>
      </c>
      <c r="G326" s="197">
        <f>SUM(G327)</f>
        <v>100000</v>
      </c>
    </row>
    <row r="327" spans="1:7" ht="30">
      <c r="A327" s="205" t="s">
        <v>105</v>
      </c>
      <c r="B327" s="18" t="s">
        <v>165</v>
      </c>
      <c r="C327" s="18" t="s">
        <v>141</v>
      </c>
      <c r="D327" s="18" t="s">
        <v>831</v>
      </c>
      <c r="E327" s="18" t="s">
        <v>147</v>
      </c>
      <c r="F327" s="197">
        <v>100000</v>
      </c>
      <c r="G327" s="197">
        <v>100000</v>
      </c>
    </row>
    <row r="328" spans="1:7" ht="15">
      <c r="A328" s="204" t="s">
        <v>166</v>
      </c>
      <c r="B328" s="23" t="s">
        <v>165</v>
      </c>
      <c r="C328" s="23" t="s">
        <v>151</v>
      </c>
      <c r="D328" s="21"/>
      <c r="E328" s="18"/>
      <c r="F328" s="198">
        <f>SUM(F329)</f>
        <v>1161572</v>
      </c>
      <c r="G328" s="198">
        <f>SUM(G329)</f>
        <v>1161572</v>
      </c>
    </row>
    <row r="329" spans="1:7" ht="28.5">
      <c r="A329" s="207" t="s">
        <v>186</v>
      </c>
      <c r="B329" s="23" t="s">
        <v>165</v>
      </c>
      <c r="C329" s="23" t="s">
        <v>151</v>
      </c>
      <c r="D329" s="21" t="s">
        <v>287</v>
      </c>
      <c r="E329" s="18"/>
      <c r="F329" s="197">
        <f>SUM(F330)</f>
        <v>1161572</v>
      </c>
      <c r="G329" s="197">
        <f>SUM(G330)</f>
        <v>1161572</v>
      </c>
    </row>
    <row r="330" spans="1:7" ht="30">
      <c r="A330" s="206" t="s">
        <v>187</v>
      </c>
      <c r="B330" s="18" t="s">
        <v>165</v>
      </c>
      <c r="C330" s="18" t="s">
        <v>151</v>
      </c>
      <c r="D330" s="20" t="s">
        <v>288</v>
      </c>
      <c r="E330" s="18"/>
      <c r="F330" s="197">
        <f>SUM(F331+F333)</f>
        <v>1161572</v>
      </c>
      <c r="G330" s="197">
        <f>SUM(G331+G333)</f>
        <v>1161572</v>
      </c>
    </row>
    <row r="331" spans="1:7" ht="60">
      <c r="A331" s="205" t="s">
        <v>219</v>
      </c>
      <c r="B331" s="18" t="s">
        <v>165</v>
      </c>
      <c r="C331" s="18" t="s">
        <v>151</v>
      </c>
      <c r="D331" s="18" t="s">
        <v>715</v>
      </c>
      <c r="E331" s="18"/>
      <c r="F331" s="197">
        <f>SUM(F332)</f>
        <v>52872</v>
      </c>
      <c r="G331" s="197">
        <f>SUM(G332)</f>
        <v>52872</v>
      </c>
    </row>
    <row r="332" spans="1:7" ht="60">
      <c r="A332" s="205" t="s">
        <v>212</v>
      </c>
      <c r="B332" s="18" t="s">
        <v>165</v>
      </c>
      <c r="C332" s="18" t="s">
        <v>151</v>
      </c>
      <c r="D332" s="18" t="s">
        <v>715</v>
      </c>
      <c r="E332" s="18" t="s">
        <v>144</v>
      </c>
      <c r="F332" s="197">
        <v>52872</v>
      </c>
      <c r="G332" s="197">
        <v>52872</v>
      </c>
    </row>
    <row r="333" spans="1:7" ht="30">
      <c r="A333" s="205" t="s">
        <v>217</v>
      </c>
      <c r="B333" s="18" t="s">
        <v>165</v>
      </c>
      <c r="C333" s="18" t="s">
        <v>151</v>
      </c>
      <c r="D333" s="20" t="s">
        <v>289</v>
      </c>
      <c r="E333" s="18"/>
      <c r="F333" s="197">
        <f>SUM(F334:F336)</f>
        <v>1108700</v>
      </c>
      <c r="G333" s="197">
        <f>SUM(G334:G336)</f>
        <v>1108700</v>
      </c>
    </row>
    <row r="334" spans="1:7" ht="60">
      <c r="A334" s="205" t="s">
        <v>212</v>
      </c>
      <c r="B334" s="18" t="s">
        <v>165</v>
      </c>
      <c r="C334" s="18" t="s">
        <v>151</v>
      </c>
      <c r="D334" s="18" t="s">
        <v>289</v>
      </c>
      <c r="E334" s="18" t="s">
        <v>144</v>
      </c>
      <c r="F334" s="197">
        <v>822700</v>
      </c>
      <c r="G334" s="197">
        <v>822700</v>
      </c>
    </row>
    <row r="335" spans="1:7" ht="30">
      <c r="A335" s="205" t="s">
        <v>105</v>
      </c>
      <c r="B335" s="18" t="s">
        <v>165</v>
      </c>
      <c r="C335" s="18" t="s">
        <v>151</v>
      </c>
      <c r="D335" s="18" t="s">
        <v>289</v>
      </c>
      <c r="E335" s="18" t="s">
        <v>147</v>
      </c>
      <c r="F335" s="197">
        <v>285000</v>
      </c>
      <c r="G335" s="197">
        <v>285000</v>
      </c>
    </row>
    <row r="336" spans="1:7" ht="15">
      <c r="A336" s="205" t="s">
        <v>149</v>
      </c>
      <c r="B336" s="18" t="s">
        <v>165</v>
      </c>
      <c r="C336" s="18" t="s">
        <v>151</v>
      </c>
      <c r="D336" s="18" t="s">
        <v>289</v>
      </c>
      <c r="E336" s="18" t="s">
        <v>148</v>
      </c>
      <c r="F336" s="197">
        <v>1000</v>
      </c>
      <c r="G336" s="197">
        <v>1000</v>
      </c>
    </row>
    <row r="337" spans="1:7" ht="15">
      <c r="A337" s="204" t="s">
        <v>629</v>
      </c>
      <c r="B337" s="23" t="s">
        <v>162</v>
      </c>
      <c r="C337" s="23" t="s">
        <v>204</v>
      </c>
      <c r="D337" s="23"/>
      <c r="E337" s="23"/>
      <c r="F337" s="198">
        <f>SUM(F338)</f>
        <v>60482</v>
      </c>
      <c r="G337" s="198">
        <f>SUM(G338)</f>
        <v>60482</v>
      </c>
    </row>
    <row r="338" spans="1:7" ht="15">
      <c r="A338" s="205" t="s">
        <v>628</v>
      </c>
      <c r="B338" s="18" t="s">
        <v>162</v>
      </c>
      <c r="C338" s="18" t="s">
        <v>158</v>
      </c>
      <c r="D338" s="18"/>
      <c r="E338" s="18"/>
      <c r="F338" s="197">
        <f>SUM(F339)</f>
        <v>60482</v>
      </c>
      <c r="G338" s="197">
        <f>SUM(G339)</f>
        <v>60482</v>
      </c>
    </row>
    <row r="339" spans="1:7" ht="20.25" customHeight="1">
      <c r="A339" s="207" t="s">
        <v>178</v>
      </c>
      <c r="B339" s="23" t="s">
        <v>162</v>
      </c>
      <c r="C339" s="23" t="s">
        <v>158</v>
      </c>
      <c r="D339" s="21" t="s">
        <v>259</v>
      </c>
      <c r="E339" s="23"/>
      <c r="F339" s="197">
        <f>SUM(F340)</f>
        <v>60482</v>
      </c>
      <c r="G339" s="197">
        <f>SUM(G340)</f>
        <v>60482</v>
      </c>
    </row>
    <row r="340" spans="1:7" ht="15">
      <c r="A340" s="206" t="s">
        <v>179</v>
      </c>
      <c r="B340" s="18" t="s">
        <v>162</v>
      </c>
      <c r="C340" s="18" t="s">
        <v>158</v>
      </c>
      <c r="D340" s="20" t="s">
        <v>284</v>
      </c>
      <c r="E340" s="18"/>
      <c r="F340" s="197">
        <f>SUM(F343+F341)</f>
        <v>60482</v>
      </c>
      <c r="G340" s="197">
        <f>SUM(G343+G341)</f>
        <v>60482</v>
      </c>
    </row>
    <row r="341" spans="1:7" ht="30">
      <c r="A341" s="27" t="s">
        <v>936</v>
      </c>
      <c r="B341" s="23" t="s">
        <v>162</v>
      </c>
      <c r="C341" s="18" t="s">
        <v>158</v>
      </c>
      <c r="D341" s="20" t="s">
        <v>594</v>
      </c>
      <c r="E341" s="18"/>
      <c r="F341" s="197">
        <f>SUM(F342)</f>
        <v>31262</v>
      </c>
      <c r="G341" s="197">
        <f>SUM(G342)</f>
        <v>31262</v>
      </c>
    </row>
    <row r="342" spans="1:7" ht="30">
      <c r="A342" s="205" t="s">
        <v>105</v>
      </c>
      <c r="B342" s="18" t="s">
        <v>162</v>
      </c>
      <c r="C342" s="18" t="s">
        <v>158</v>
      </c>
      <c r="D342" s="20" t="s">
        <v>594</v>
      </c>
      <c r="E342" s="18" t="s">
        <v>147</v>
      </c>
      <c r="F342" s="197">
        <v>31262</v>
      </c>
      <c r="G342" s="197">
        <v>31262</v>
      </c>
    </row>
    <row r="343" spans="1:7" ht="45">
      <c r="A343" s="206" t="s">
        <v>595</v>
      </c>
      <c r="B343" s="18" t="s">
        <v>162</v>
      </c>
      <c r="C343" s="18" t="s">
        <v>158</v>
      </c>
      <c r="D343" s="20" t="s">
        <v>596</v>
      </c>
      <c r="E343" s="18"/>
      <c r="F343" s="197">
        <f>SUM(F344)</f>
        <v>29220</v>
      </c>
      <c r="G343" s="197">
        <f>SUM(G344)</f>
        <v>29220</v>
      </c>
    </row>
    <row r="344" spans="1:7" ht="60">
      <c r="A344" s="205" t="s">
        <v>212</v>
      </c>
      <c r="B344" s="18" t="s">
        <v>162</v>
      </c>
      <c r="C344" s="18" t="s">
        <v>158</v>
      </c>
      <c r="D344" s="20" t="s">
        <v>596</v>
      </c>
      <c r="E344" s="18" t="s">
        <v>144</v>
      </c>
      <c r="F344" s="197">
        <v>29220</v>
      </c>
      <c r="G344" s="197">
        <v>29220</v>
      </c>
    </row>
    <row r="345" spans="1:7" ht="15">
      <c r="A345" s="204" t="s">
        <v>167</v>
      </c>
      <c r="B345" s="21">
        <v>10</v>
      </c>
      <c r="C345" s="21"/>
      <c r="D345" s="21"/>
      <c r="E345" s="18"/>
      <c r="F345" s="198">
        <f>SUM(F346+F356+F400)</f>
        <v>45998631</v>
      </c>
      <c r="G345" s="198">
        <f>SUM(G346+G356+G400)</f>
        <v>45998631</v>
      </c>
    </row>
    <row r="346" spans="1:7" ht="15">
      <c r="A346" s="204" t="s">
        <v>168</v>
      </c>
      <c r="B346" s="21">
        <v>10</v>
      </c>
      <c r="C346" s="23" t="s">
        <v>141</v>
      </c>
      <c r="D346" s="21"/>
      <c r="E346" s="18"/>
      <c r="F346" s="198">
        <f>SUM(F347+F352)</f>
        <v>220000</v>
      </c>
      <c r="G346" s="198">
        <f>SUM(G347+G352)</f>
        <v>220000</v>
      </c>
    </row>
    <row r="347" spans="1:7" ht="42.75">
      <c r="A347" s="207" t="s">
        <v>181</v>
      </c>
      <c r="B347" s="23" t="s">
        <v>127</v>
      </c>
      <c r="C347" s="23" t="s">
        <v>141</v>
      </c>
      <c r="D347" s="21" t="s">
        <v>237</v>
      </c>
      <c r="E347" s="18"/>
      <c r="F347" s="197">
        <f>SUM(F348)</f>
        <v>220000</v>
      </c>
      <c r="G347" s="197">
        <f>SUM(G348)</f>
        <v>0</v>
      </c>
    </row>
    <row r="348" spans="1:7" ht="59.25" customHeight="1">
      <c r="A348" s="205" t="s">
        <v>747</v>
      </c>
      <c r="B348" s="20">
        <v>10</v>
      </c>
      <c r="C348" s="18" t="s">
        <v>141</v>
      </c>
      <c r="D348" s="20" t="s">
        <v>367</v>
      </c>
      <c r="E348" s="18"/>
      <c r="F348" s="197">
        <f>SUM(F350)</f>
        <v>220000</v>
      </c>
      <c r="G348" s="197">
        <f>SUM(G350)</f>
        <v>0</v>
      </c>
    </row>
    <row r="349" spans="1:7" ht="54" customHeight="1">
      <c r="A349" s="205" t="s">
        <v>53</v>
      </c>
      <c r="B349" s="20">
        <v>10</v>
      </c>
      <c r="C349" s="18" t="s">
        <v>141</v>
      </c>
      <c r="D349" s="20" t="s">
        <v>368</v>
      </c>
      <c r="E349" s="18"/>
      <c r="F349" s="197">
        <f>SUM(F350)</f>
        <v>220000</v>
      </c>
      <c r="G349" s="197">
        <f>SUM(G350)</f>
        <v>0</v>
      </c>
    </row>
    <row r="350" spans="1:7" ht="30">
      <c r="A350" s="205" t="s">
        <v>196</v>
      </c>
      <c r="B350" s="20">
        <v>10</v>
      </c>
      <c r="C350" s="18" t="s">
        <v>141</v>
      </c>
      <c r="D350" s="20" t="s">
        <v>369</v>
      </c>
      <c r="E350" s="18"/>
      <c r="F350" s="197">
        <f>SUM(F351)</f>
        <v>220000</v>
      </c>
      <c r="G350" s="197">
        <f>SUM(G351)</f>
        <v>0</v>
      </c>
    </row>
    <row r="351" spans="1:7" ht="15">
      <c r="A351" s="205" t="s">
        <v>170</v>
      </c>
      <c r="B351" s="20">
        <v>10</v>
      </c>
      <c r="C351" s="18" t="s">
        <v>141</v>
      </c>
      <c r="D351" s="20" t="s">
        <v>370</v>
      </c>
      <c r="E351" s="18" t="s">
        <v>169</v>
      </c>
      <c r="F351" s="197">
        <v>220000</v>
      </c>
      <c r="G351" s="197"/>
    </row>
    <row r="352" spans="1:7" ht="20.25" customHeight="1">
      <c r="A352" s="207" t="s">
        <v>178</v>
      </c>
      <c r="B352" s="23" t="s">
        <v>127</v>
      </c>
      <c r="C352" s="23" t="s">
        <v>141</v>
      </c>
      <c r="D352" s="21" t="s">
        <v>259</v>
      </c>
      <c r="E352" s="18"/>
      <c r="F352" s="197">
        <f>SUM(F353)</f>
        <v>0</v>
      </c>
      <c r="G352" s="197">
        <f>SUM(G353)</f>
        <v>220000</v>
      </c>
    </row>
    <row r="353" spans="1:7" ht="15">
      <c r="A353" s="206" t="s">
        <v>179</v>
      </c>
      <c r="B353" s="18" t="s">
        <v>127</v>
      </c>
      <c r="C353" s="18" t="s">
        <v>141</v>
      </c>
      <c r="D353" s="20" t="s">
        <v>284</v>
      </c>
      <c r="E353" s="18"/>
      <c r="F353" s="197">
        <f>SUM(F354)</f>
        <v>0</v>
      </c>
      <c r="G353" s="197">
        <f>SUM(G354)</f>
        <v>220000</v>
      </c>
    </row>
    <row r="354" spans="1:7" ht="30">
      <c r="A354" s="205" t="s">
        <v>196</v>
      </c>
      <c r="B354" s="18" t="s">
        <v>127</v>
      </c>
      <c r="C354" s="18" t="s">
        <v>141</v>
      </c>
      <c r="D354" s="20" t="s">
        <v>832</v>
      </c>
      <c r="E354" s="18"/>
      <c r="F354" s="197">
        <f>SUM(F355)</f>
        <v>0</v>
      </c>
      <c r="G354" s="197">
        <f>SUM(G355)</f>
        <v>220000</v>
      </c>
    </row>
    <row r="355" spans="1:7" ht="15">
      <c r="A355" s="205" t="s">
        <v>170</v>
      </c>
      <c r="B355" s="18" t="s">
        <v>127</v>
      </c>
      <c r="C355" s="18" t="s">
        <v>141</v>
      </c>
      <c r="D355" s="20" t="s">
        <v>832</v>
      </c>
      <c r="E355" s="18" t="s">
        <v>169</v>
      </c>
      <c r="F355" s="197">
        <v>0</v>
      </c>
      <c r="G355" s="197">
        <v>220000</v>
      </c>
    </row>
    <row r="356" spans="1:7" ht="15">
      <c r="A356" s="204" t="s">
        <v>171</v>
      </c>
      <c r="B356" s="21">
        <v>10</v>
      </c>
      <c r="C356" s="23" t="s">
        <v>146</v>
      </c>
      <c r="D356" s="21"/>
      <c r="E356" s="18"/>
      <c r="F356" s="198">
        <f>SUM(F357+F374+F379)</f>
        <v>27112381</v>
      </c>
      <c r="G356" s="198">
        <f>SUM(G357+G374+G379)</f>
        <v>27112381</v>
      </c>
    </row>
    <row r="357" spans="1:7" ht="42.75">
      <c r="A357" s="207" t="s">
        <v>181</v>
      </c>
      <c r="B357" s="23" t="s">
        <v>127</v>
      </c>
      <c r="C357" s="18" t="s">
        <v>146</v>
      </c>
      <c r="D357" s="21" t="s">
        <v>237</v>
      </c>
      <c r="E357" s="18"/>
      <c r="F357" s="197">
        <f>SUM(F358)</f>
        <v>8963733</v>
      </c>
      <c r="G357" s="197">
        <f>SUM(G358)</f>
        <v>0</v>
      </c>
    </row>
    <row r="358" spans="1:7" ht="66" customHeight="1">
      <c r="A358" s="204" t="s">
        <v>747</v>
      </c>
      <c r="B358" s="21">
        <v>10</v>
      </c>
      <c r="C358" s="23" t="s">
        <v>146</v>
      </c>
      <c r="D358" s="21" t="s">
        <v>367</v>
      </c>
      <c r="E358" s="23"/>
      <c r="F358" s="198">
        <f>SUM(F359+F363+F370)</f>
        <v>8963733</v>
      </c>
      <c r="G358" s="198">
        <f>SUM(G359+G363+G370)</f>
        <v>0</v>
      </c>
    </row>
    <row r="359" spans="1:7" ht="30">
      <c r="A359" s="205" t="s">
        <v>55</v>
      </c>
      <c r="B359" s="20">
        <v>10</v>
      </c>
      <c r="C359" s="18" t="s">
        <v>146</v>
      </c>
      <c r="D359" s="20" t="s">
        <v>376</v>
      </c>
      <c r="E359" s="18"/>
      <c r="F359" s="197">
        <f>SUM(F360)</f>
        <v>242489</v>
      </c>
      <c r="G359" s="197">
        <f>SUM(G360)</f>
        <v>0</v>
      </c>
    </row>
    <row r="360" spans="1:7" s="1" customFormat="1" ht="45">
      <c r="A360" s="205" t="s">
        <v>388</v>
      </c>
      <c r="B360" s="20">
        <v>10</v>
      </c>
      <c r="C360" s="18" t="s">
        <v>146</v>
      </c>
      <c r="D360" s="20" t="s">
        <v>380</v>
      </c>
      <c r="E360" s="18"/>
      <c r="F360" s="197">
        <f>SUM(F362+F361)</f>
        <v>242489</v>
      </c>
      <c r="G360" s="197">
        <f>SUM(G362+G361)</f>
        <v>0</v>
      </c>
    </row>
    <row r="361" spans="1:7" ht="30">
      <c r="A361" s="205" t="s">
        <v>105</v>
      </c>
      <c r="B361" s="20">
        <v>10</v>
      </c>
      <c r="C361" s="18" t="s">
        <v>146</v>
      </c>
      <c r="D361" s="20" t="s">
        <v>380</v>
      </c>
      <c r="E361" s="18" t="s">
        <v>147</v>
      </c>
      <c r="F361" s="197">
        <v>4000</v>
      </c>
      <c r="G361" s="197"/>
    </row>
    <row r="362" spans="1:7" ht="15">
      <c r="A362" s="205" t="s">
        <v>170</v>
      </c>
      <c r="B362" s="20">
        <v>10</v>
      </c>
      <c r="C362" s="18" t="s">
        <v>146</v>
      </c>
      <c r="D362" s="20" t="s">
        <v>380</v>
      </c>
      <c r="E362" s="18" t="s">
        <v>169</v>
      </c>
      <c r="F362" s="197">
        <v>238489</v>
      </c>
      <c r="G362" s="197"/>
    </row>
    <row r="363" spans="1:7" ht="35.25" customHeight="1">
      <c r="A363" s="205" t="s">
        <v>583</v>
      </c>
      <c r="B363" s="20">
        <v>10</v>
      </c>
      <c r="C363" s="18" t="s">
        <v>146</v>
      </c>
      <c r="D363" s="20" t="s">
        <v>381</v>
      </c>
      <c r="E363" s="18"/>
      <c r="F363" s="197">
        <f>SUM(F367+F364)</f>
        <v>8167314</v>
      </c>
      <c r="G363" s="197">
        <f>SUM(G367+G364)</f>
        <v>0</v>
      </c>
    </row>
    <row r="364" spans="1:7" ht="15">
      <c r="A364" s="205" t="s">
        <v>198</v>
      </c>
      <c r="B364" s="20">
        <v>10</v>
      </c>
      <c r="C364" s="18" t="s">
        <v>146</v>
      </c>
      <c r="D364" s="20" t="s">
        <v>382</v>
      </c>
      <c r="E364" s="18"/>
      <c r="F364" s="197">
        <f>SUM(F366+F365)</f>
        <v>6543314</v>
      </c>
      <c r="G364" s="197">
        <f>SUM(G366+G365)</f>
        <v>0</v>
      </c>
    </row>
    <row r="365" spans="1:7" ht="30">
      <c r="A365" s="205" t="s">
        <v>105</v>
      </c>
      <c r="B365" s="20">
        <v>10</v>
      </c>
      <c r="C365" s="18" t="s">
        <v>146</v>
      </c>
      <c r="D365" s="20" t="s">
        <v>382</v>
      </c>
      <c r="E365" s="18" t="s">
        <v>147</v>
      </c>
      <c r="F365" s="197">
        <v>100000</v>
      </c>
      <c r="G365" s="197"/>
    </row>
    <row r="366" spans="1:7" ht="15">
      <c r="A366" s="205" t="s">
        <v>170</v>
      </c>
      <c r="B366" s="20">
        <v>10</v>
      </c>
      <c r="C366" s="18" t="s">
        <v>146</v>
      </c>
      <c r="D366" s="20" t="s">
        <v>383</v>
      </c>
      <c r="E366" s="18" t="s">
        <v>169</v>
      </c>
      <c r="F366" s="197">
        <v>6443314</v>
      </c>
      <c r="G366" s="197"/>
    </row>
    <row r="367" spans="1:7" ht="15">
      <c r="A367" s="205" t="s">
        <v>199</v>
      </c>
      <c r="B367" s="20">
        <v>10</v>
      </c>
      <c r="C367" s="18" t="s">
        <v>146</v>
      </c>
      <c r="D367" s="20" t="s">
        <v>384</v>
      </c>
      <c r="E367" s="18"/>
      <c r="F367" s="197">
        <f>SUM(F369+F368)</f>
        <v>1624000</v>
      </c>
      <c r="G367" s="197">
        <f>SUM(G369+G368)</f>
        <v>0</v>
      </c>
    </row>
    <row r="368" spans="1:7" ht="30">
      <c r="A368" s="205" t="s">
        <v>105</v>
      </c>
      <c r="B368" s="20">
        <v>10</v>
      </c>
      <c r="C368" s="18" t="s">
        <v>146</v>
      </c>
      <c r="D368" s="20" t="s">
        <v>385</v>
      </c>
      <c r="E368" s="18" t="s">
        <v>147</v>
      </c>
      <c r="F368" s="197">
        <v>24000</v>
      </c>
      <c r="G368" s="197"/>
    </row>
    <row r="369" spans="1:7" ht="15">
      <c r="A369" s="205" t="s">
        <v>170</v>
      </c>
      <c r="B369" s="20">
        <v>10</v>
      </c>
      <c r="C369" s="18" t="s">
        <v>146</v>
      </c>
      <c r="D369" s="20" t="s">
        <v>385</v>
      </c>
      <c r="E369" s="18" t="s">
        <v>169</v>
      </c>
      <c r="F369" s="197">
        <v>1600000</v>
      </c>
      <c r="G369" s="197"/>
    </row>
    <row r="370" spans="1:7" ht="33.75" customHeight="1">
      <c r="A370" s="205" t="s">
        <v>68</v>
      </c>
      <c r="B370" s="20">
        <v>10</v>
      </c>
      <c r="C370" s="18" t="s">
        <v>146</v>
      </c>
      <c r="D370" s="20" t="s">
        <v>386</v>
      </c>
      <c r="E370" s="18"/>
      <c r="F370" s="197">
        <f>SUM(F371)</f>
        <v>553930</v>
      </c>
      <c r="G370" s="197">
        <f>SUM(G371)</f>
        <v>0</v>
      </c>
    </row>
    <row r="371" spans="1:7" ht="30">
      <c r="A371" s="205" t="s">
        <v>197</v>
      </c>
      <c r="B371" s="20">
        <v>10</v>
      </c>
      <c r="C371" s="18" t="s">
        <v>146</v>
      </c>
      <c r="D371" s="20" t="s">
        <v>387</v>
      </c>
      <c r="E371" s="18"/>
      <c r="F371" s="197">
        <f>SUM(F373+F372)</f>
        <v>553930</v>
      </c>
      <c r="G371" s="197">
        <f>SUM(G373+G372)</f>
        <v>0</v>
      </c>
    </row>
    <row r="372" spans="1:7" ht="30">
      <c r="A372" s="205" t="s">
        <v>105</v>
      </c>
      <c r="B372" s="20">
        <v>10</v>
      </c>
      <c r="C372" s="18" t="s">
        <v>146</v>
      </c>
      <c r="D372" s="20" t="s">
        <v>387</v>
      </c>
      <c r="E372" s="18" t="s">
        <v>147</v>
      </c>
      <c r="F372" s="197">
        <v>9000</v>
      </c>
      <c r="G372" s="197"/>
    </row>
    <row r="373" spans="1:7" ht="15">
      <c r="A373" s="205" t="s">
        <v>170</v>
      </c>
      <c r="B373" s="20">
        <v>10</v>
      </c>
      <c r="C373" s="18" t="s">
        <v>146</v>
      </c>
      <c r="D373" s="20" t="s">
        <v>389</v>
      </c>
      <c r="E373" s="18" t="s">
        <v>169</v>
      </c>
      <c r="F373" s="197">
        <v>544930</v>
      </c>
      <c r="G373" s="197"/>
    </row>
    <row r="374" spans="1:7" ht="45">
      <c r="A374" s="205" t="s">
        <v>28</v>
      </c>
      <c r="B374" s="20">
        <v>10</v>
      </c>
      <c r="C374" s="18" t="s">
        <v>146</v>
      </c>
      <c r="D374" s="20" t="s">
        <v>23</v>
      </c>
      <c r="E374" s="18"/>
      <c r="F374" s="197">
        <f>SUM(F375)</f>
        <v>735000</v>
      </c>
      <c r="G374" s="197">
        <f>SUM(G375)</f>
        <v>0</v>
      </c>
    </row>
    <row r="375" spans="1:7" ht="75">
      <c r="A375" s="205" t="s">
        <v>57</v>
      </c>
      <c r="B375" s="20">
        <v>10</v>
      </c>
      <c r="C375" s="18" t="s">
        <v>146</v>
      </c>
      <c r="D375" s="20" t="s">
        <v>58</v>
      </c>
      <c r="E375" s="18"/>
      <c r="F375" s="197">
        <f>SUM(F376)</f>
        <v>735000</v>
      </c>
      <c r="G375" s="197">
        <f>SUM(G376)</f>
        <v>0</v>
      </c>
    </row>
    <row r="376" spans="1:7" ht="34.5" customHeight="1">
      <c r="A376" s="205" t="s">
        <v>740</v>
      </c>
      <c r="B376" s="20">
        <v>10</v>
      </c>
      <c r="C376" s="18" t="s">
        <v>146</v>
      </c>
      <c r="D376" s="20" t="s">
        <v>70</v>
      </c>
      <c r="E376" s="18"/>
      <c r="F376" s="197">
        <f>SUM(F377)</f>
        <v>735000</v>
      </c>
      <c r="G376" s="197">
        <f>SUM(G377)</f>
        <v>0</v>
      </c>
    </row>
    <row r="377" spans="1:7" ht="30">
      <c r="A377" s="205" t="s">
        <v>767</v>
      </c>
      <c r="B377" s="20">
        <v>10</v>
      </c>
      <c r="C377" s="18" t="s">
        <v>146</v>
      </c>
      <c r="D377" s="20" t="s">
        <v>739</v>
      </c>
      <c r="E377" s="18"/>
      <c r="F377" s="197">
        <f>SUM(F378)</f>
        <v>735000</v>
      </c>
      <c r="G377" s="197">
        <f>SUM(G378)</f>
        <v>0</v>
      </c>
    </row>
    <row r="378" spans="1:7" ht="15">
      <c r="A378" s="205" t="s">
        <v>170</v>
      </c>
      <c r="B378" s="20">
        <v>10</v>
      </c>
      <c r="C378" s="18" t="s">
        <v>146</v>
      </c>
      <c r="D378" s="20" t="s">
        <v>739</v>
      </c>
      <c r="E378" s="18" t="s">
        <v>169</v>
      </c>
      <c r="F378" s="197">
        <v>735000</v>
      </c>
      <c r="G378" s="197"/>
    </row>
    <row r="379" spans="1:7" ht="18.75" customHeight="1">
      <c r="A379" s="204" t="s">
        <v>178</v>
      </c>
      <c r="B379" s="18" t="s">
        <v>127</v>
      </c>
      <c r="C379" s="18" t="s">
        <v>146</v>
      </c>
      <c r="D379" s="20" t="s">
        <v>259</v>
      </c>
      <c r="E379" s="18"/>
      <c r="F379" s="197">
        <f>SUM(F380)</f>
        <v>17413648</v>
      </c>
      <c r="G379" s="197">
        <f>SUM(G380)</f>
        <v>27112381</v>
      </c>
    </row>
    <row r="380" spans="1:7" ht="15">
      <c r="A380" s="205" t="s">
        <v>179</v>
      </c>
      <c r="B380" s="20">
        <v>10</v>
      </c>
      <c r="C380" s="18" t="s">
        <v>146</v>
      </c>
      <c r="D380" s="20" t="s">
        <v>284</v>
      </c>
      <c r="E380" s="18"/>
      <c r="F380" s="197">
        <f>SUM(F383+F385+F388+F391+F394+F397+F381)</f>
        <v>17413648</v>
      </c>
      <c r="G380" s="197">
        <f>SUM(G383+G385+G388+G391+G394+G397+G381)</f>
        <v>27112381</v>
      </c>
    </row>
    <row r="381" spans="1:7" ht="30">
      <c r="A381" s="205" t="s">
        <v>767</v>
      </c>
      <c r="B381" s="20">
        <v>10</v>
      </c>
      <c r="C381" s="18" t="s">
        <v>146</v>
      </c>
      <c r="D381" s="20" t="s">
        <v>839</v>
      </c>
      <c r="E381" s="18"/>
      <c r="F381" s="197">
        <f>SUM(F382)</f>
        <v>0</v>
      </c>
      <c r="G381" s="197">
        <f>SUM(G382)</f>
        <v>735000</v>
      </c>
    </row>
    <row r="382" spans="1:7" ht="15">
      <c r="A382" s="205" t="s">
        <v>170</v>
      </c>
      <c r="B382" s="20">
        <v>10</v>
      </c>
      <c r="C382" s="18" t="s">
        <v>146</v>
      </c>
      <c r="D382" s="20" t="s">
        <v>839</v>
      </c>
      <c r="E382" s="18" t="s">
        <v>169</v>
      </c>
      <c r="F382" s="197">
        <v>0</v>
      </c>
      <c r="G382" s="197">
        <v>735000</v>
      </c>
    </row>
    <row r="383" spans="1:7" ht="45">
      <c r="A383" s="205" t="s">
        <v>373</v>
      </c>
      <c r="B383" s="20">
        <v>10</v>
      </c>
      <c r="C383" s="18" t="s">
        <v>146</v>
      </c>
      <c r="D383" s="20" t="s">
        <v>703</v>
      </c>
      <c r="E383" s="18"/>
      <c r="F383" s="197">
        <f>SUM(F384)</f>
        <v>1033183</v>
      </c>
      <c r="G383" s="197">
        <f>SUM(G384)</f>
        <v>1033183</v>
      </c>
    </row>
    <row r="384" spans="1:7" ht="15">
      <c r="A384" s="205" t="s">
        <v>170</v>
      </c>
      <c r="B384" s="20">
        <v>10</v>
      </c>
      <c r="C384" s="18" t="s">
        <v>146</v>
      </c>
      <c r="D384" s="20" t="s">
        <v>703</v>
      </c>
      <c r="E384" s="18" t="s">
        <v>169</v>
      </c>
      <c r="F384" s="197">
        <v>1033183</v>
      </c>
      <c r="G384" s="197">
        <v>1033183</v>
      </c>
    </row>
    <row r="385" spans="1:7" ht="75">
      <c r="A385" s="205" t="s">
        <v>655</v>
      </c>
      <c r="B385" s="20">
        <v>10</v>
      </c>
      <c r="C385" s="18" t="s">
        <v>146</v>
      </c>
      <c r="D385" s="20" t="s">
        <v>704</v>
      </c>
      <c r="E385" s="18"/>
      <c r="F385" s="197">
        <f>SUM(F386:F398)</f>
        <v>16380465</v>
      </c>
      <c r="G385" s="197">
        <f>SUM(G386:G387)</f>
        <v>16380465</v>
      </c>
    </row>
    <row r="386" spans="1:7" ht="30">
      <c r="A386" s="205" t="s">
        <v>105</v>
      </c>
      <c r="B386" s="20">
        <v>10</v>
      </c>
      <c r="C386" s="18" t="s">
        <v>146</v>
      </c>
      <c r="D386" s="20" t="s">
        <v>704</v>
      </c>
      <c r="E386" s="18" t="s">
        <v>147</v>
      </c>
      <c r="F386" s="197">
        <v>31190</v>
      </c>
      <c r="G386" s="197">
        <v>31190</v>
      </c>
    </row>
    <row r="387" spans="1:7" ht="15">
      <c r="A387" s="205" t="s">
        <v>170</v>
      </c>
      <c r="B387" s="20">
        <v>10</v>
      </c>
      <c r="C387" s="18" t="s">
        <v>146</v>
      </c>
      <c r="D387" s="20" t="s">
        <v>704</v>
      </c>
      <c r="E387" s="18" t="s">
        <v>169</v>
      </c>
      <c r="F387" s="197">
        <v>16349275</v>
      </c>
      <c r="G387" s="197">
        <v>16349275</v>
      </c>
    </row>
    <row r="388" spans="1:7" ht="45">
      <c r="A388" s="205" t="s">
        <v>388</v>
      </c>
      <c r="B388" s="20">
        <v>10</v>
      </c>
      <c r="C388" s="18" t="s">
        <v>146</v>
      </c>
      <c r="D388" s="20" t="s">
        <v>834</v>
      </c>
      <c r="E388" s="18"/>
      <c r="F388" s="197">
        <f>SUM(F389:F390)</f>
        <v>0</v>
      </c>
      <c r="G388" s="197">
        <f>SUM(G389:G390)</f>
        <v>242489</v>
      </c>
    </row>
    <row r="389" spans="1:7" ht="30">
      <c r="A389" s="205" t="s">
        <v>105</v>
      </c>
      <c r="B389" s="20">
        <v>10</v>
      </c>
      <c r="C389" s="18" t="s">
        <v>146</v>
      </c>
      <c r="D389" s="20" t="s">
        <v>834</v>
      </c>
      <c r="E389" s="18" t="s">
        <v>147</v>
      </c>
      <c r="F389" s="197">
        <v>0</v>
      </c>
      <c r="G389" s="197">
        <v>4000</v>
      </c>
    </row>
    <row r="390" spans="1:7" ht="15">
      <c r="A390" s="205" t="s">
        <v>170</v>
      </c>
      <c r="B390" s="20">
        <v>10</v>
      </c>
      <c r="C390" s="18" t="s">
        <v>146</v>
      </c>
      <c r="D390" s="20" t="s">
        <v>834</v>
      </c>
      <c r="E390" s="18" t="s">
        <v>169</v>
      </c>
      <c r="F390" s="197">
        <v>0</v>
      </c>
      <c r="G390" s="197">
        <v>238489</v>
      </c>
    </row>
    <row r="391" spans="1:7" ht="30">
      <c r="A391" s="205" t="s">
        <v>197</v>
      </c>
      <c r="B391" s="20">
        <v>10</v>
      </c>
      <c r="C391" s="18" t="s">
        <v>146</v>
      </c>
      <c r="D391" s="20" t="s">
        <v>835</v>
      </c>
      <c r="E391" s="18"/>
      <c r="F391" s="197">
        <f>SUM(F392:F393)</f>
        <v>0</v>
      </c>
      <c r="G391" s="197">
        <f>SUM(G392:G393)</f>
        <v>553930</v>
      </c>
    </row>
    <row r="392" spans="1:7" ht="30">
      <c r="A392" s="205" t="s">
        <v>105</v>
      </c>
      <c r="B392" s="20">
        <v>10</v>
      </c>
      <c r="C392" s="18" t="s">
        <v>146</v>
      </c>
      <c r="D392" s="20" t="s">
        <v>835</v>
      </c>
      <c r="E392" s="18" t="s">
        <v>147</v>
      </c>
      <c r="F392" s="197">
        <v>0</v>
      </c>
      <c r="G392" s="197">
        <v>9000</v>
      </c>
    </row>
    <row r="393" spans="1:7" ht="15">
      <c r="A393" s="205" t="s">
        <v>170</v>
      </c>
      <c r="B393" s="20">
        <v>10</v>
      </c>
      <c r="C393" s="18" t="s">
        <v>146</v>
      </c>
      <c r="D393" s="20" t="s">
        <v>835</v>
      </c>
      <c r="E393" s="18" t="s">
        <v>169</v>
      </c>
      <c r="F393" s="197">
        <v>0</v>
      </c>
      <c r="G393" s="197">
        <v>544930</v>
      </c>
    </row>
    <row r="394" spans="1:7" ht="15">
      <c r="A394" s="205" t="s">
        <v>198</v>
      </c>
      <c r="B394" s="20">
        <v>10</v>
      </c>
      <c r="C394" s="18" t="s">
        <v>146</v>
      </c>
      <c r="D394" s="20" t="s">
        <v>836</v>
      </c>
      <c r="E394" s="18"/>
      <c r="F394" s="197">
        <f>SUM(F395:F396)</f>
        <v>0</v>
      </c>
      <c r="G394" s="197">
        <f>SUM(G395:G396)</f>
        <v>6543314</v>
      </c>
    </row>
    <row r="395" spans="1:7" ht="30">
      <c r="A395" s="205" t="s">
        <v>105</v>
      </c>
      <c r="B395" s="20">
        <v>10</v>
      </c>
      <c r="C395" s="18" t="s">
        <v>146</v>
      </c>
      <c r="D395" s="20" t="s">
        <v>836</v>
      </c>
      <c r="E395" s="18" t="s">
        <v>147</v>
      </c>
      <c r="F395" s="197">
        <v>0</v>
      </c>
      <c r="G395" s="197">
        <v>100000</v>
      </c>
    </row>
    <row r="396" spans="1:7" ht="15">
      <c r="A396" s="205" t="s">
        <v>170</v>
      </c>
      <c r="B396" s="20">
        <v>10</v>
      </c>
      <c r="C396" s="18" t="s">
        <v>146</v>
      </c>
      <c r="D396" s="20" t="s">
        <v>836</v>
      </c>
      <c r="E396" s="18" t="s">
        <v>169</v>
      </c>
      <c r="F396" s="197">
        <v>0</v>
      </c>
      <c r="G396" s="197">
        <v>6443314</v>
      </c>
    </row>
    <row r="397" spans="1:7" ht="15">
      <c r="A397" s="205" t="s">
        <v>199</v>
      </c>
      <c r="B397" s="20">
        <v>10</v>
      </c>
      <c r="C397" s="18" t="s">
        <v>146</v>
      </c>
      <c r="D397" s="20" t="s">
        <v>837</v>
      </c>
      <c r="E397" s="18"/>
      <c r="F397" s="197">
        <f>SUM(F398:F399)</f>
        <v>0</v>
      </c>
      <c r="G397" s="197">
        <f>SUM(G398:G399)</f>
        <v>1624000</v>
      </c>
    </row>
    <row r="398" spans="1:7" ht="30">
      <c r="A398" s="205" t="s">
        <v>105</v>
      </c>
      <c r="B398" s="20">
        <v>10</v>
      </c>
      <c r="C398" s="18" t="s">
        <v>146</v>
      </c>
      <c r="D398" s="20" t="s">
        <v>837</v>
      </c>
      <c r="E398" s="18" t="s">
        <v>147</v>
      </c>
      <c r="F398" s="197">
        <v>0</v>
      </c>
      <c r="G398" s="197">
        <v>24000</v>
      </c>
    </row>
    <row r="399" spans="1:7" ht="15">
      <c r="A399" s="205" t="s">
        <v>170</v>
      </c>
      <c r="B399" s="85">
        <v>10</v>
      </c>
      <c r="C399" s="203" t="s">
        <v>146</v>
      </c>
      <c r="D399" s="20" t="s">
        <v>837</v>
      </c>
      <c r="E399" s="18" t="s">
        <v>169</v>
      </c>
      <c r="F399" s="201">
        <v>0</v>
      </c>
      <c r="G399" s="202">
        <v>1600000</v>
      </c>
    </row>
    <row r="400" spans="1:7" ht="15">
      <c r="A400" s="204" t="s">
        <v>172</v>
      </c>
      <c r="B400" s="21">
        <v>10</v>
      </c>
      <c r="C400" s="23" t="s">
        <v>151</v>
      </c>
      <c r="D400" s="21"/>
      <c r="E400" s="18"/>
      <c r="F400" s="198">
        <f>SUM(F401+F409)</f>
        <v>18666250</v>
      </c>
      <c r="G400" s="198">
        <f>SUM(G401+G409)</f>
        <v>18666250</v>
      </c>
    </row>
    <row r="401" spans="1:7" ht="28.5">
      <c r="A401" s="207" t="s">
        <v>397</v>
      </c>
      <c r="B401" s="23" t="s">
        <v>127</v>
      </c>
      <c r="C401" s="23" t="s">
        <v>151</v>
      </c>
      <c r="D401" s="21" t="s">
        <v>237</v>
      </c>
      <c r="E401" s="18"/>
      <c r="F401" s="198">
        <f>SUM(F402)</f>
        <v>16152342</v>
      </c>
      <c r="G401" s="198">
        <f>SUM(G402)</f>
        <v>0</v>
      </c>
    </row>
    <row r="402" spans="1:7" ht="30">
      <c r="A402" s="205" t="s">
        <v>56</v>
      </c>
      <c r="B402" s="20">
        <v>10</v>
      </c>
      <c r="C402" s="18" t="s">
        <v>151</v>
      </c>
      <c r="D402" s="20" t="s">
        <v>243</v>
      </c>
      <c r="E402" s="18"/>
      <c r="F402" s="197">
        <f>SUM(F406+F403)</f>
        <v>16152342</v>
      </c>
      <c r="G402" s="197">
        <f>SUM(G406)</f>
        <v>0</v>
      </c>
    </row>
    <row r="403" spans="1:7" ht="30">
      <c r="A403" s="205" t="s">
        <v>85</v>
      </c>
      <c r="B403" s="20">
        <v>10</v>
      </c>
      <c r="C403" s="18" t="s">
        <v>151</v>
      </c>
      <c r="D403" s="20" t="s">
        <v>378</v>
      </c>
      <c r="E403" s="18"/>
      <c r="F403" s="197">
        <f>SUM(F404)</f>
        <v>2283818</v>
      </c>
      <c r="G403" s="197">
        <f>SUM(G404)</f>
        <v>0</v>
      </c>
    </row>
    <row r="404" spans="1:7" ht="15">
      <c r="A404" s="205" t="s">
        <v>377</v>
      </c>
      <c r="B404" s="20">
        <v>10</v>
      </c>
      <c r="C404" s="18" t="s">
        <v>151</v>
      </c>
      <c r="D404" s="20" t="s">
        <v>379</v>
      </c>
      <c r="E404" s="18"/>
      <c r="F404" s="197">
        <f>SUM(F405)</f>
        <v>2283818</v>
      </c>
      <c r="G404" s="197">
        <f>SUM(G405)</f>
        <v>0</v>
      </c>
    </row>
    <row r="405" spans="1:7" ht="15">
      <c r="A405" s="205" t="s">
        <v>170</v>
      </c>
      <c r="B405" s="20">
        <v>10</v>
      </c>
      <c r="C405" s="18" t="s">
        <v>151</v>
      </c>
      <c r="D405" s="20" t="s">
        <v>379</v>
      </c>
      <c r="E405" s="18" t="s">
        <v>169</v>
      </c>
      <c r="F405" s="197">
        <v>2283818</v>
      </c>
      <c r="G405" s="197">
        <v>0</v>
      </c>
    </row>
    <row r="406" spans="1:7" ht="45">
      <c r="A406" s="205" t="s">
        <v>398</v>
      </c>
      <c r="B406" s="20">
        <v>10</v>
      </c>
      <c r="C406" s="18" t="s">
        <v>151</v>
      </c>
      <c r="D406" s="20" t="s">
        <v>399</v>
      </c>
      <c r="E406" s="18"/>
      <c r="F406" s="197">
        <f>SUM(F407)</f>
        <v>13868524</v>
      </c>
      <c r="G406" s="197">
        <f>SUM(G407)</f>
        <v>0</v>
      </c>
    </row>
    <row r="407" spans="1:7" ht="33" customHeight="1">
      <c r="A407" s="205" t="s">
        <v>748</v>
      </c>
      <c r="B407" s="20">
        <v>10</v>
      </c>
      <c r="C407" s="18" t="s">
        <v>151</v>
      </c>
      <c r="D407" s="20" t="s">
        <v>400</v>
      </c>
      <c r="E407" s="18"/>
      <c r="F407" s="197">
        <f>SUM(F408)</f>
        <v>13868524</v>
      </c>
      <c r="G407" s="197">
        <f>SUM(G408)</f>
        <v>0</v>
      </c>
    </row>
    <row r="408" spans="1:7" ht="15">
      <c r="A408" s="205" t="s">
        <v>170</v>
      </c>
      <c r="B408" s="20">
        <v>10</v>
      </c>
      <c r="C408" s="18" t="s">
        <v>151</v>
      </c>
      <c r="D408" s="20" t="s">
        <v>401</v>
      </c>
      <c r="E408" s="18" t="s">
        <v>169</v>
      </c>
      <c r="F408" s="197">
        <v>13868524</v>
      </c>
      <c r="G408" s="197"/>
    </row>
    <row r="409" spans="1:7" ht="20.25" customHeight="1">
      <c r="A409" s="204" t="s">
        <v>178</v>
      </c>
      <c r="B409" s="18" t="s">
        <v>127</v>
      </c>
      <c r="C409" s="18" t="s">
        <v>151</v>
      </c>
      <c r="D409" s="20" t="s">
        <v>259</v>
      </c>
      <c r="E409" s="18"/>
      <c r="F409" s="197">
        <f>SUM(F410)</f>
        <v>2513908</v>
      </c>
      <c r="G409" s="197">
        <f>SUM(G410)</f>
        <v>18666250</v>
      </c>
    </row>
    <row r="410" spans="1:7" ht="15">
      <c r="A410" s="205" t="s">
        <v>179</v>
      </c>
      <c r="B410" s="20">
        <v>10</v>
      </c>
      <c r="C410" s="18" t="s">
        <v>151</v>
      </c>
      <c r="D410" s="20" t="s">
        <v>284</v>
      </c>
      <c r="E410" s="18"/>
      <c r="F410" s="197">
        <f>SUM(F413+F415)</f>
        <v>2513908</v>
      </c>
      <c r="G410" s="197">
        <f>SUM(G413+G415+G411)</f>
        <v>18666250</v>
      </c>
    </row>
    <row r="411" spans="1:7" ht="15">
      <c r="A411" s="205" t="s">
        <v>377</v>
      </c>
      <c r="B411" s="20">
        <v>10</v>
      </c>
      <c r="C411" s="18" t="s">
        <v>151</v>
      </c>
      <c r="D411" s="20" t="s">
        <v>833</v>
      </c>
      <c r="E411" s="18"/>
      <c r="F411" s="197">
        <f>SUM(F412)</f>
        <v>0</v>
      </c>
      <c r="G411" s="197">
        <f>SUM(G412)</f>
        <v>2283818</v>
      </c>
    </row>
    <row r="412" spans="1:7" ht="15">
      <c r="A412" s="205" t="s">
        <v>170</v>
      </c>
      <c r="B412" s="20">
        <v>10</v>
      </c>
      <c r="C412" s="18" t="s">
        <v>151</v>
      </c>
      <c r="D412" s="20" t="s">
        <v>833</v>
      </c>
      <c r="E412" s="18" t="s">
        <v>169</v>
      </c>
      <c r="F412" s="197"/>
      <c r="G412" s="197">
        <v>2283818</v>
      </c>
    </row>
    <row r="413" spans="1:7" ht="15">
      <c r="A413" s="205" t="s">
        <v>132</v>
      </c>
      <c r="B413" s="20">
        <v>10</v>
      </c>
      <c r="C413" s="18" t="s">
        <v>151</v>
      </c>
      <c r="D413" s="20" t="s">
        <v>13</v>
      </c>
      <c r="E413" s="18"/>
      <c r="F413" s="197">
        <f>SUM(F414)</f>
        <v>2513908</v>
      </c>
      <c r="G413" s="197">
        <f>SUM(G414)</f>
        <v>2513908</v>
      </c>
    </row>
    <row r="414" spans="1:7" ht="15">
      <c r="A414" s="205" t="s">
        <v>170</v>
      </c>
      <c r="B414" s="20">
        <v>10</v>
      </c>
      <c r="C414" s="18" t="s">
        <v>151</v>
      </c>
      <c r="D414" s="20" t="s">
        <v>14</v>
      </c>
      <c r="E414" s="18" t="s">
        <v>169</v>
      </c>
      <c r="F414" s="197">
        <v>2513908</v>
      </c>
      <c r="G414" s="197">
        <v>2513908</v>
      </c>
    </row>
    <row r="415" spans="1:7" ht="33" customHeight="1">
      <c r="A415" s="205" t="s">
        <v>748</v>
      </c>
      <c r="B415" s="20">
        <v>10</v>
      </c>
      <c r="C415" s="18" t="s">
        <v>151</v>
      </c>
      <c r="D415" s="20" t="s">
        <v>838</v>
      </c>
      <c r="E415" s="18"/>
      <c r="F415" s="197">
        <f>SUM(F416)</f>
        <v>0</v>
      </c>
      <c r="G415" s="197">
        <f>SUM(G416)</f>
        <v>13868524</v>
      </c>
    </row>
    <row r="416" spans="1:7" ht="15">
      <c r="A416" s="205" t="s">
        <v>170</v>
      </c>
      <c r="B416" s="20">
        <v>10</v>
      </c>
      <c r="C416" s="18" t="s">
        <v>151</v>
      </c>
      <c r="D416" s="20" t="s">
        <v>838</v>
      </c>
      <c r="E416" s="18" t="s">
        <v>169</v>
      </c>
      <c r="F416" s="197">
        <v>0</v>
      </c>
      <c r="G416" s="197">
        <v>13868524</v>
      </c>
    </row>
    <row r="417" spans="1:7" ht="15">
      <c r="A417" s="204" t="s">
        <v>205</v>
      </c>
      <c r="B417" s="21">
        <v>11</v>
      </c>
      <c r="C417" s="23" t="s">
        <v>204</v>
      </c>
      <c r="D417" s="21"/>
      <c r="E417" s="23"/>
      <c r="F417" s="198">
        <f>SUM(F418)</f>
        <v>150000</v>
      </c>
      <c r="G417" s="198">
        <f>SUM(G418)</f>
        <v>150000</v>
      </c>
    </row>
    <row r="418" spans="1:7" ht="15">
      <c r="A418" s="204" t="s">
        <v>173</v>
      </c>
      <c r="B418" s="21">
        <v>11</v>
      </c>
      <c r="C418" s="23" t="s">
        <v>143</v>
      </c>
      <c r="D418" s="21"/>
      <c r="E418" s="18"/>
      <c r="F418" s="198">
        <f>SUM(F419)</f>
        <v>150000</v>
      </c>
      <c r="G418" s="198">
        <f>SUM(G419)</f>
        <v>150000</v>
      </c>
    </row>
    <row r="419" spans="1:7" ht="20.25" customHeight="1">
      <c r="A419" s="204" t="s">
        <v>178</v>
      </c>
      <c r="B419" s="18" t="s">
        <v>174</v>
      </c>
      <c r="C419" s="18" t="s">
        <v>143</v>
      </c>
      <c r="D419" s="20" t="s">
        <v>259</v>
      </c>
      <c r="E419" s="18"/>
      <c r="F419" s="197">
        <f>SUM(F420)</f>
        <v>150000</v>
      </c>
      <c r="G419" s="197">
        <f>SUM(G420)</f>
        <v>150000</v>
      </c>
    </row>
    <row r="420" spans="1:7" ht="15">
      <c r="A420" s="205" t="s">
        <v>179</v>
      </c>
      <c r="B420" s="20">
        <v>11</v>
      </c>
      <c r="C420" s="18" t="s">
        <v>143</v>
      </c>
      <c r="D420" s="20" t="s">
        <v>284</v>
      </c>
      <c r="E420" s="18"/>
      <c r="F420" s="197">
        <f>SUM(F421)</f>
        <v>150000</v>
      </c>
      <c r="G420" s="197">
        <f>SUM(G421)</f>
        <v>150000</v>
      </c>
    </row>
    <row r="421" spans="1:7" ht="48.75" customHeight="1">
      <c r="A421" s="205" t="s">
        <v>348</v>
      </c>
      <c r="B421" s="18" t="s">
        <v>174</v>
      </c>
      <c r="C421" s="18" t="s">
        <v>143</v>
      </c>
      <c r="D421" s="20" t="s">
        <v>702</v>
      </c>
      <c r="E421" s="18"/>
      <c r="F421" s="197">
        <f>SUM(F422)</f>
        <v>150000</v>
      </c>
      <c r="G421" s="197">
        <f>SUM(G422)</f>
        <v>150000</v>
      </c>
    </row>
    <row r="422" spans="1:7" ht="30">
      <c r="A422" s="205" t="s">
        <v>105</v>
      </c>
      <c r="B422" s="18" t="s">
        <v>174</v>
      </c>
      <c r="C422" s="18" t="s">
        <v>143</v>
      </c>
      <c r="D422" s="20" t="s">
        <v>702</v>
      </c>
      <c r="E422" s="18" t="s">
        <v>147</v>
      </c>
      <c r="F422" s="197">
        <v>150000</v>
      </c>
      <c r="G422" s="197">
        <v>150000</v>
      </c>
    </row>
    <row r="423" spans="1:7" ht="42.75">
      <c r="A423" s="204" t="s">
        <v>792</v>
      </c>
      <c r="B423" s="21">
        <v>14</v>
      </c>
      <c r="C423" s="21"/>
      <c r="D423" s="21"/>
      <c r="E423" s="18"/>
      <c r="F423" s="198">
        <f>SUM(F424)</f>
        <v>8544077</v>
      </c>
      <c r="G423" s="198">
        <f>SUM(G424)</f>
        <v>7947978</v>
      </c>
    </row>
    <row r="424" spans="1:7" ht="42.75">
      <c r="A424" s="204" t="s">
        <v>175</v>
      </c>
      <c r="B424" s="21">
        <v>14</v>
      </c>
      <c r="C424" s="23" t="s">
        <v>141</v>
      </c>
      <c r="D424" s="21"/>
      <c r="E424" s="18"/>
      <c r="F424" s="198">
        <f>SUM(F425)</f>
        <v>8544077</v>
      </c>
      <c r="G424" s="198">
        <f>SUM(G425)</f>
        <v>7947978</v>
      </c>
    </row>
    <row r="425" spans="1:7" ht="30">
      <c r="A425" s="205" t="s">
        <v>84</v>
      </c>
      <c r="B425" s="20">
        <v>14</v>
      </c>
      <c r="C425" s="18" t="s">
        <v>141</v>
      </c>
      <c r="D425" s="20" t="s">
        <v>337</v>
      </c>
      <c r="E425" s="18"/>
      <c r="F425" s="197">
        <f>SUM(F427)</f>
        <v>8544077</v>
      </c>
      <c r="G425" s="197">
        <f>SUM(G427)</f>
        <v>7947978</v>
      </c>
    </row>
    <row r="426" spans="1:7" ht="45">
      <c r="A426" s="205" t="s">
        <v>338</v>
      </c>
      <c r="B426" s="20">
        <v>14</v>
      </c>
      <c r="C426" s="18" t="s">
        <v>141</v>
      </c>
      <c r="D426" s="20" t="s">
        <v>873</v>
      </c>
      <c r="E426" s="18"/>
      <c r="F426" s="197">
        <f>SUM(F427)</f>
        <v>8544077</v>
      </c>
      <c r="G426" s="197">
        <f>SUM(G427)</f>
        <v>7947978</v>
      </c>
    </row>
    <row r="427" spans="1:7" ht="30">
      <c r="A427" s="205" t="s">
        <v>340</v>
      </c>
      <c r="B427" s="20">
        <v>14</v>
      </c>
      <c r="C427" s="18" t="s">
        <v>141</v>
      </c>
      <c r="D427" s="20" t="s">
        <v>341</v>
      </c>
      <c r="E427" s="18"/>
      <c r="F427" s="197">
        <f>SUM(F428)</f>
        <v>8544077</v>
      </c>
      <c r="G427" s="197">
        <f>SUM(G428)</f>
        <v>7947978</v>
      </c>
    </row>
    <row r="428" spans="1:7" ht="45">
      <c r="A428" s="206" t="s">
        <v>342</v>
      </c>
      <c r="B428" s="20">
        <v>14</v>
      </c>
      <c r="C428" s="18" t="s">
        <v>141</v>
      </c>
      <c r="D428" s="20" t="s">
        <v>343</v>
      </c>
      <c r="E428" s="18"/>
      <c r="F428" s="197">
        <f>SUM(F429)</f>
        <v>8544077</v>
      </c>
      <c r="G428" s="197">
        <f>SUM(G429)</f>
        <v>7947978</v>
      </c>
    </row>
    <row r="429" spans="1:7" ht="15">
      <c r="A429" s="206" t="s">
        <v>152</v>
      </c>
      <c r="B429" s="20">
        <v>14</v>
      </c>
      <c r="C429" s="19" t="s">
        <v>141</v>
      </c>
      <c r="D429" s="20" t="s">
        <v>343</v>
      </c>
      <c r="E429" s="19" t="s">
        <v>206</v>
      </c>
      <c r="F429" s="196">
        <v>8544077</v>
      </c>
      <c r="G429" s="196">
        <v>7947978</v>
      </c>
    </row>
  </sheetData>
  <sheetProtection/>
  <mergeCells count="5">
    <mergeCell ref="B1:G8"/>
    <mergeCell ref="A9:G9"/>
    <mergeCell ref="A10:G10"/>
    <mergeCell ref="A11:G11"/>
    <mergeCell ref="A12:G12"/>
  </mergeCells>
  <printOptions/>
  <pageMargins left="0.5118110236220472" right="0.3937007874015748" top="0.7480314960629921" bottom="0.7480314960629921" header="0.31496062992125984" footer="0.31496062992125984"/>
  <pageSetup fitToHeight="0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20"/>
  <sheetViews>
    <sheetView view="pageBreakPreview" zoomScaleNormal="120" zoomScaleSheetLayoutView="100" zoomScalePageLayoutView="0" workbookViewId="0" topLeftCell="A8">
      <selection activeCell="A8" sqref="A8"/>
    </sheetView>
  </sheetViews>
  <sheetFormatPr defaultColWidth="9.140625" defaultRowHeight="15"/>
  <cols>
    <col min="1" max="1" width="72.57421875" style="0" customWidth="1"/>
    <col min="2" max="2" width="4.28125" style="142" customWidth="1"/>
    <col min="3" max="3" width="3.28125" style="142" customWidth="1"/>
    <col min="4" max="4" width="3.7109375" style="142" customWidth="1"/>
    <col min="5" max="5" width="12.140625" style="142" customWidth="1"/>
    <col min="6" max="6" width="3.8515625" style="142" customWidth="1"/>
    <col min="7" max="7" width="15.00390625" style="0" customWidth="1"/>
  </cols>
  <sheetData>
    <row r="1" spans="3:7" ht="15" hidden="1">
      <c r="C1" s="143"/>
      <c r="D1" s="144"/>
      <c r="E1" s="145"/>
      <c r="F1" s="146"/>
      <c r="G1" s="59"/>
    </row>
    <row r="2" spans="3:7" ht="15" hidden="1">
      <c r="C2" s="143"/>
      <c r="D2" s="147"/>
      <c r="E2" s="148"/>
      <c r="F2" s="148"/>
      <c r="G2" s="60"/>
    </row>
    <row r="3" spans="3:7" ht="15" hidden="1">
      <c r="C3" s="143"/>
      <c r="D3" s="147"/>
      <c r="E3" s="148"/>
      <c r="F3" s="148"/>
      <c r="G3" s="60"/>
    </row>
    <row r="4" spans="1:7" ht="43.5" customHeight="1" hidden="1">
      <c r="A4" s="307"/>
      <c r="B4" s="307"/>
      <c r="C4" s="329"/>
      <c r="D4" s="147"/>
      <c r="E4" s="148"/>
      <c r="F4" s="148"/>
      <c r="G4" s="60"/>
    </row>
    <row r="5" spans="1:7" ht="15" hidden="1">
      <c r="A5" s="307"/>
      <c r="B5" s="307"/>
      <c r="C5" s="329"/>
      <c r="D5" s="147"/>
      <c r="E5" s="148"/>
      <c r="F5" s="148"/>
      <c r="G5" s="60"/>
    </row>
    <row r="6" spans="1:7" ht="15" hidden="1">
      <c r="A6" s="307"/>
      <c r="B6" s="307"/>
      <c r="C6" s="329"/>
      <c r="D6" s="147"/>
      <c r="E6" s="149"/>
      <c r="F6" s="149"/>
      <c r="G6" s="60"/>
    </row>
    <row r="7" spans="1:7" ht="63.75" customHeight="1" hidden="1">
      <c r="A7" s="307"/>
      <c r="B7" s="307"/>
      <c r="C7" s="329"/>
      <c r="D7" s="150"/>
      <c r="E7" s="151"/>
      <c r="F7" s="152"/>
      <c r="G7" s="61"/>
    </row>
    <row r="8" spans="2:7" ht="100.5" customHeight="1">
      <c r="B8" s="330" t="s">
        <v>1039</v>
      </c>
      <c r="C8" s="331"/>
      <c r="D8" s="331"/>
      <c r="E8" s="331"/>
      <c r="F8" s="331"/>
      <c r="G8" s="331"/>
    </row>
    <row r="9" spans="1:7" ht="18.75">
      <c r="A9" s="306" t="s">
        <v>17</v>
      </c>
      <c r="B9" s="306"/>
      <c r="C9" s="332"/>
      <c r="D9" s="332"/>
      <c r="E9" s="332"/>
      <c r="F9" s="332"/>
      <c r="G9" s="307"/>
    </row>
    <row r="10" spans="1:7" ht="18.75">
      <c r="A10" s="306" t="s">
        <v>18</v>
      </c>
      <c r="B10" s="306"/>
      <c r="C10" s="332"/>
      <c r="D10" s="332"/>
      <c r="E10" s="332"/>
      <c r="F10" s="332"/>
      <c r="G10" s="307"/>
    </row>
    <row r="11" spans="1:7" ht="18.75">
      <c r="A11" s="306" t="s">
        <v>805</v>
      </c>
      <c r="B11" s="306"/>
      <c r="C11" s="332"/>
      <c r="D11" s="332"/>
      <c r="E11" s="332"/>
      <c r="F11" s="332"/>
      <c r="G11" s="307"/>
    </row>
    <row r="12" spans="3:7" ht="12.75" customHeight="1">
      <c r="C12" s="153"/>
      <c r="G12" s="11" t="s">
        <v>123</v>
      </c>
    </row>
    <row r="13" spans="1:7" ht="22.5">
      <c r="A13" s="13" t="s">
        <v>133</v>
      </c>
      <c r="B13" s="154" t="s">
        <v>19</v>
      </c>
      <c r="C13" s="97" t="s">
        <v>134</v>
      </c>
      <c r="D13" s="97" t="s">
        <v>135</v>
      </c>
      <c r="E13" s="97" t="s">
        <v>136</v>
      </c>
      <c r="F13" s="97" t="s">
        <v>137</v>
      </c>
      <c r="G13" s="13" t="s">
        <v>138</v>
      </c>
    </row>
    <row r="14" spans="1:7" ht="15">
      <c r="A14" s="125" t="s">
        <v>1010</v>
      </c>
      <c r="B14" s="155"/>
      <c r="C14" s="126"/>
      <c r="D14" s="126"/>
      <c r="E14" s="126"/>
      <c r="F14" s="126"/>
      <c r="G14" s="195">
        <f>SUM(G15+G158+G173+G235+G266+G388+G432+G507+G514+G424)</f>
        <v>661965837.02</v>
      </c>
    </row>
    <row r="15" spans="1:7" ht="15">
      <c r="A15" s="125" t="s">
        <v>140</v>
      </c>
      <c r="B15" s="156" t="s">
        <v>16</v>
      </c>
      <c r="C15" s="127" t="s">
        <v>141</v>
      </c>
      <c r="D15" s="127"/>
      <c r="E15" s="127"/>
      <c r="F15" s="127"/>
      <c r="G15" s="195">
        <f>SUM(G16+G21+G28+G69+G80+G75+G64)</f>
        <v>72728946.09</v>
      </c>
    </row>
    <row r="16" spans="1:7" ht="28.5">
      <c r="A16" s="87" t="s">
        <v>142</v>
      </c>
      <c r="B16" s="156" t="s">
        <v>16</v>
      </c>
      <c r="C16" s="127" t="s">
        <v>141</v>
      </c>
      <c r="D16" s="127" t="s">
        <v>143</v>
      </c>
      <c r="E16" s="127"/>
      <c r="F16" s="127"/>
      <c r="G16" s="195">
        <f>SUM(G17)</f>
        <v>1367637</v>
      </c>
    </row>
    <row r="17" spans="1:7" ht="15">
      <c r="A17" s="88" t="s">
        <v>194</v>
      </c>
      <c r="B17" s="155" t="s">
        <v>16</v>
      </c>
      <c r="C17" s="126" t="s">
        <v>141</v>
      </c>
      <c r="D17" s="126" t="s">
        <v>143</v>
      </c>
      <c r="E17" s="126" t="s">
        <v>231</v>
      </c>
      <c r="F17" s="126"/>
      <c r="G17" s="196">
        <f>SUM(G18)</f>
        <v>1367637</v>
      </c>
    </row>
    <row r="18" spans="1:7" ht="15">
      <c r="A18" s="89" t="s">
        <v>195</v>
      </c>
      <c r="B18" s="155" t="s">
        <v>16</v>
      </c>
      <c r="C18" s="126" t="s">
        <v>141</v>
      </c>
      <c r="D18" s="126" t="s">
        <v>143</v>
      </c>
      <c r="E18" s="126" t="s">
        <v>232</v>
      </c>
      <c r="F18" s="126"/>
      <c r="G18" s="196">
        <f>SUM(G19)</f>
        <v>1367637</v>
      </c>
    </row>
    <row r="19" spans="1:7" ht="30">
      <c r="A19" s="88" t="s">
        <v>211</v>
      </c>
      <c r="B19" s="155" t="s">
        <v>16</v>
      </c>
      <c r="C19" s="126" t="s">
        <v>141</v>
      </c>
      <c r="D19" s="126" t="s">
        <v>143</v>
      </c>
      <c r="E19" s="126" t="s">
        <v>233</v>
      </c>
      <c r="F19" s="126"/>
      <c r="G19" s="196">
        <f>SUM(G20)</f>
        <v>1367637</v>
      </c>
    </row>
    <row r="20" spans="1:7" ht="45">
      <c r="A20" s="88" t="s">
        <v>212</v>
      </c>
      <c r="B20" s="155" t="s">
        <v>16</v>
      </c>
      <c r="C20" s="126" t="s">
        <v>141</v>
      </c>
      <c r="D20" s="126" t="s">
        <v>143</v>
      </c>
      <c r="E20" s="126" t="s">
        <v>233</v>
      </c>
      <c r="F20" s="126" t="s">
        <v>144</v>
      </c>
      <c r="G20" s="201">
        <v>1367637</v>
      </c>
    </row>
    <row r="21" spans="1:7" ht="42.75">
      <c r="A21" s="87" t="s">
        <v>145</v>
      </c>
      <c r="B21" s="156" t="s">
        <v>16</v>
      </c>
      <c r="C21" s="127" t="s">
        <v>141</v>
      </c>
      <c r="D21" s="127" t="s">
        <v>146</v>
      </c>
      <c r="E21" s="127"/>
      <c r="F21" s="127"/>
      <c r="G21" s="195">
        <f>SUM(,G22)</f>
        <v>1118600.14</v>
      </c>
    </row>
    <row r="22" spans="1:7" ht="30">
      <c r="A22" s="139" t="s">
        <v>89</v>
      </c>
      <c r="B22" s="155" t="s">
        <v>16</v>
      </c>
      <c r="C22" s="126" t="s">
        <v>141</v>
      </c>
      <c r="D22" s="126" t="s">
        <v>146</v>
      </c>
      <c r="E22" s="126" t="s">
        <v>234</v>
      </c>
      <c r="F22" s="126"/>
      <c r="G22" s="196">
        <f>SUM(G23)</f>
        <v>1118600.14</v>
      </c>
    </row>
    <row r="23" spans="1:7" ht="15">
      <c r="A23" s="88" t="s">
        <v>224</v>
      </c>
      <c r="B23" s="155" t="s">
        <v>16</v>
      </c>
      <c r="C23" s="126" t="s">
        <v>141</v>
      </c>
      <c r="D23" s="126" t="s">
        <v>146</v>
      </c>
      <c r="E23" s="126" t="s">
        <v>235</v>
      </c>
      <c r="F23" s="126"/>
      <c r="G23" s="196">
        <f>SUM(G24)</f>
        <v>1118600.14</v>
      </c>
    </row>
    <row r="24" spans="1:7" ht="30">
      <c r="A24" s="88" t="s">
        <v>211</v>
      </c>
      <c r="B24" s="155" t="s">
        <v>16</v>
      </c>
      <c r="C24" s="126" t="s">
        <v>141</v>
      </c>
      <c r="D24" s="126" t="s">
        <v>146</v>
      </c>
      <c r="E24" s="126" t="s">
        <v>236</v>
      </c>
      <c r="F24" s="126"/>
      <c r="G24" s="196">
        <f>SUM(G25:G27,)</f>
        <v>1118600.14</v>
      </c>
    </row>
    <row r="25" spans="1:7" ht="45">
      <c r="A25" s="88" t="s">
        <v>212</v>
      </c>
      <c r="B25" s="155" t="s">
        <v>16</v>
      </c>
      <c r="C25" s="126" t="s">
        <v>141</v>
      </c>
      <c r="D25" s="126" t="s">
        <v>146</v>
      </c>
      <c r="E25" s="126" t="s">
        <v>236</v>
      </c>
      <c r="F25" s="126" t="s">
        <v>144</v>
      </c>
      <c r="G25" s="201">
        <v>987100</v>
      </c>
    </row>
    <row r="26" spans="1:7" ht="30">
      <c r="A26" s="88" t="s">
        <v>105</v>
      </c>
      <c r="B26" s="155" t="s">
        <v>16</v>
      </c>
      <c r="C26" s="126" t="s">
        <v>141</v>
      </c>
      <c r="D26" s="126" t="s">
        <v>146</v>
      </c>
      <c r="E26" s="126" t="s">
        <v>236</v>
      </c>
      <c r="F26" s="126" t="s">
        <v>147</v>
      </c>
      <c r="G26" s="201">
        <v>131500</v>
      </c>
    </row>
    <row r="27" spans="1:7" ht="15">
      <c r="A27" s="88" t="s">
        <v>149</v>
      </c>
      <c r="B27" s="155" t="s">
        <v>16</v>
      </c>
      <c r="C27" s="126" t="s">
        <v>141</v>
      </c>
      <c r="D27" s="126" t="s">
        <v>146</v>
      </c>
      <c r="E27" s="126" t="s">
        <v>236</v>
      </c>
      <c r="F27" s="126" t="s">
        <v>148</v>
      </c>
      <c r="G27" s="201">
        <v>0.14</v>
      </c>
    </row>
    <row r="28" spans="1:7" ht="42.75">
      <c r="A28" s="87" t="s">
        <v>150</v>
      </c>
      <c r="B28" s="156" t="s">
        <v>16</v>
      </c>
      <c r="C28" s="127" t="s">
        <v>141</v>
      </c>
      <c r="D28" s="127" t="s">
        <v>151</v>
      </c>
      <c r="E28" s="127"/>
      <c r="F28" s="127"/>
      <c r="G28" s="195">
        <f>SUM(G29+G42+G54+G60+G48)</f>
        <v>22290086</v>
      </c>
    </row>
    <row r="29" spans="1:7" ht="42.75">
      <c r="A29" s="87" t="s">
        <v>202</v>
      </c>
      <c r="B29" s="156" t="s">
        <v>16</v>
      </c>
      <c r="C29" s="127" t="s">
        <v>141</v>
      </c>
      <c r="D29" s="127" t="s">
        <v>151</v>
      </c>
      <c r="E29" s="128" t="s">
        <v>237</v>
      </c>
      <c r="F29" s="127"/>
      <c r="G29" s="195">
        <f>SUM(G30+G34)</f>
        <v>2959400</v>
      </c>
    </row>
    <row r="30" spans="1:7" ht="60">
      <c r="A30" s="90" t="s">
        <v>238</v>
      </c>
      <c r="B30" s="157" t="s">
        <v>16</v>
      </c>
      <c r="C30" s="129" t="s">
        <v>141</v>
      </c>
      <c r="D30" s="126" t="s">
        <v>151</v>
      </c>
      <c r="E30" s="130" t="s">
        <v>239</v>
      </c>
      <c r="F30" s="126"/>
      <c r="G30" s="196">
        <f>SUM(G32)</f>
        <v>1776000</v>
      </c>
    </row>
    <row r="31" spans="1:7" ht="30">
      <c r="A31" s="90" t="s">
        <v>240</v>
      </c>
      <c r="B31" s="157" t="s">
        <v>16</v>
      </c>
      <c r="C31" s="129" t="s">
        <v>141</v>
      </c>
      <c r="D31" s="126" t="s">
        <v>151</v>
      </c>
      <c r="E31" s="130" t="s">
        <v>241</v>
      </c>
      <c r="F31" s="126"/>
      <c r="G31" s="196">
        <f>SUM(G32)</f>
        <v>1776000</v>
      </c>
    </row>
    <row r="32" spans="1:7" ht="30">
      <c r="A32" s="88" t="s">
        <v>220</v>
      </c>
      <c r="B32" s="157" t="s">
        <v>16</v>
      </c>
      <c r="C32" s="129" t="s">
        <v>141</v>
      </c>
      <c r="D32" s="126" t="s">
        <v>151</v>
      </c>
      <c r="E32" s="130" t="s">
        <v>242</v>
      </c>
      <c r="F32" s="126"/>
      <c r="G32" s="196">
        <f>SUM(G33:G33)</f>
        <v>1776000</v>
      </c>
    </row>
    <row r="33" spans="1:7" ht="45">
      <c r="A33" s="88" t="s">
        <v>212</v>
      </c>
      <c r="B33" s="157" t="s">
        <v>16</v>
      </c>
      <c r="C33" s="129" t="s">
        <v>141</v>
      </c>
      <c r="D33" s="126" t="s">
        <v>151</v>
      </c>
      <c r="E33" s="130" t="s">
        <v>242</v>
      </c>
      <c r="F33" s="126" t="s">
        <v>144</v>
      </c>
      <c r="G33" s="196">
        <v>1776000</v>
      </c>
    </row>
    <row r="34" spans="1:7" ht="45">
      <c r="A34" s="88" t="s">
        <v>716</v>
      </c>
      <c r="B34" s="155" t="s">
        <v>16</v>
      </c>
      <c r="C34" s="126" t="s">
        <v>141</v>
      </c>
      <c r="D34" s="126" t="s">
        <v>151</v>
      </c>
      <c r="E34" s="130" t="s">
        <v>243</v>
      </c>
      <c r="F34" s="126"/>
      <c r="G34" s="196">
        <f>SUM(G36+G39)</f>
        <v>1183400</v>
      </c>
    </row>
    <row r="35" spans="1:7" ht="30">
      <c r="A35" s="88" t="s">
        <v>244</v>
      </c>
      <c r="B35" s="155" t="s">
        <v>16</v>
      </c>
      <c r="C35" s="126" t="s">
        <v>141</v>
      </c>
      <c r="D35" s="126" t="s">
        <v>151</v>
      </c>
      <c r="E35" s="130" t="s">
        <v>245</v>
      </c>
      <c r="F35" s="126"/>
      <c r="G35" s="196">
        <f>SUM(G36+G39)</f>
        <v>1183400</v>
      </c>
    </row>
    <row r="36" spans="1:7" ht="45">
      <c r="A36" s="88" t="s">
        <v>213</v>
      </c>
      <c r="B36" s="155" t="s">
        <v>16</v>
      </c>
      <c r="C36" s="126" t="s">
        <v>141</v>
      </c>
      <c r="D36" s="126" t="s">
        <v>151</v>
      </c>
      <c r="E36" s="130" t="s">
        <v>246</v>
      </c>
      <c r="F36" s="126"/>
      <c r="G36" s="196">
        <f>SUM(G37:G38)</f>
        <v>887400</v>
      </c>
    </row>
    <row r="37" spans="1:7" ht="45">
      <c r="A37" s="88" t="s">
        <v>212</v>
      </c>
      <c r="B37" s="155" t="s">
        <v>16</v>
      </c>
      <c r="C37" s="126" t="s">
        <v>141</v>
      </c>
      <c r="D37" s="126" t="s">
        <v>151</v>
      </c>
      <c r="E37" s="130" t="s">
        <v>247</v>
      </c>
      <c r="F37" s="126" t="s">
        <v>144</v>
      </c>
      <c r="G37" s="196">
        <v>817400</v>
      </c>
    </row>
    <row r="38" spans="1:7" ht="30">
      <c r="A38" s="88" t="s">
        <v>105</v>
      </c>
      <c r="B38" s="155" t="s">
        <v>16</v>
      </c>
      <c r="C38" s="126" t="s">
        <v>141</v>
      </c>
      <c r="D38" s="126" t="s">
        <v>151</v>
      </c>
      <c r="E38" s="130" t="s">
        <v>247</v>
      </c>
      <c r="F38" s="126" t="s">
        <v>147</v>
      </c>
      <c r="G38" s="196">
        <v>70000</v>
      </c>
    </row>
    <row r="39" spans="1:7" ht="45">
      <c r="A39" s="88" t="s">
        <v>777</v>
      </c>
      <c r="B39" s="155" t="s">
        <v>16</v>
      </c>
      <c r="C39" s="126" t="s">
        <v>141</v>
      </c>
      <c r="D39" s="126" t="s">
        <v>151</v>
      </c>
      <c r="E39" s="130" t="s">
        <v>248</v>
      </c>
      <c r="F39" s="126"/>
      <c r="G39" s="196">
        <f>SUM(G40:G41)</f>
        <v>296000</v>
      </c>
    </row>
    <row r="40" spans="1:7" ht="45">
      <c r="A40" s="88" t="s">
        <v>212</v>
      </c>
      <c r="B40" s="155" t="s">
        <v>16</v>
      </c>
      <c r="C40" s="126" t="s">
        <v>141</v>
      </c>
      <c r="D40" s="126" t="s">
        <v>151</v>
      </c>
      <c r="E40" s="130" t="s">
        <v>248</v>
      </c>
      <c r="F40" s="126" t="s">
        <v>144</v>
      </c>
      <c r="G40" s="196">
        <v>278000</v>
      </c>
    </row>
    <row r="41" spans="1:7" ht="30">
      <c r="A41" s="88" t="s">
        <v>105</v>
      </c>
      <c r="B41" s="155" t="s">
        <v>16</v>
      </c>
      <c r="C41" s="126" t="s">
        <v>141</v>
      </c>
      <c r="D41" s="126" t="s">
        <v>151</v>
      </c>
      <c r="E41" s="130" t="s">
        <v>248</v>
      </c>
      <c r="F41" s="126" t="s">
        <v>147</v>
      </c>
      <c r="G41" s="196">
        <v>18000</v>
      </c>
    </row>
    <row r="42" spans="1:7" ht="28.5">
      <c r="A42" s="30" t="s">
        <v>717</v>
      </c>
      <c r="B42" s="156" t="s">
        <v>16</v>
      </c>
      <c r="C42" s="127" t="s">
        <v>141</v>
      </c>
      <c r="D42" s="127" t="s">
        <v>151</v>
      </c>
      <c r="E42" s="128" t="s">
        <v>249</v>
      </c>
      <c r="F42" s="127"/>
      <c r="G42" s="195">
        <f>SUM(G43)</f>
        <v>209123</v>
      </c>
    </row>
    <row r="43" spans="1:7" ht="60">
      <c r="A43" s="90" t="s">
        <v>250</v>
      </c>
      <c r="B43" s="155" t="s">
        <v>16</v>
      </c>
      <c r="C43" s="126" t="s">
        <v>141</v>
      </c>
      <c r="D43" s="126" t="s">
        <v>151</v>
      </c>
      <c r="E43" s="126" t="s">
        <v>251</v>
      </c>
      <c r="F43" s="126"/>
      <c r="G43" s="196">
        <f>SUM(G44)</f>
        <v>209123</v>
      </c>
    </row>
    <row r="44" spans="1:7" ht="60">
      <c r="A44" s="90" t="s">
        <v>252</v>
      </c>
      <c r="B44" s="155" t="s">
        <v>16</v>
      </c>
      <c r="C44" s="126" t="s">
        <v>141</v>
      </c>
      <c r="D44" s="126" t="s">
        <v>151</v>
      </c>
      <c r="E44" s="126" t="s">
        <v>253</v>
      </c>
      <c r="F44" s="126"/>
      <c r="G44" s="196">
        <f>SUM(G45)</f>
        <v>209123</v>
      </c>
    </row>
    <row r="45" spans="1:7" ht="30">
      <c r="A45" s="27" t="s">
        <v>130</v>
      </c>
      <c r="B45" s="155" t="s">
        <v>16</v>
      </c>
      <c r="C45" s="126" t="s">
        <v>141</v>
      </c>
      <c r="D45" s="126" t="s">
        <v>151</v>
      </c>
      <c r="E45" s="126" t="s">
        <v>254</v>
      </c>
      <c r="F45" s="126"/>
      <c r="G45" s="196">
        <f>SUM(G46:G47)</f>
        <v>209123</v>
      </c>
    </row>
    <row r="46" spans="1:7" ht="45">
      <c r="A46" s="88" t="s">
        <v>212</v>
      </c>
      <c r="B46" s="155" t="s">
        <v>16</v>
      </c>
      <c r="C46" s="126" t="s">
        <v>141</v>
      </c>
      <c r="D46" s="126" t="s">
        <v>151</v>
      </c>
      <c r="E46" s="126" t="s">
        <v>255</v>
      </c>
      <c r="F46" s="126" t="s">
        <v>144</v>
      </c>
      <c r="G46" s="196">
        <v>179123</v>
      </c>
    </row>
    <row r="47" spans="1:7" ht="30">
      <c r="A47" s="88" t="s">
        <v>105</v>
      </c>
      <c r="B47" s="155" t="s">
        <v>16</v>
      </c>
      <c r="C47" s="126" t="s">
        <v>141</v>
      </c>
      <c r="D47" s="126" t="s">
        <v>151</v>
      </c>
      <c r="E47" s="126" t="s">
        <v>255</v>
      </c>
      <c r="F47" s="126" t="s">
        <v>147</v>
      </c>
      <c r="G47" s="196">
        <v>30000</v>
      </c>
    </row>
    <row r="48" spans="1:7" ht="28.5">
      <c r="A48" s="87" t="s">
        <v>332</v>
      </c>
      <c r="B48" s="155" t="s">
        <v>16</v>
      </c>
      <c r="C48" s="127" t="s">
        <v>141</v>
      </c>
      <c r="D48" s="127" t="s">
        <v>151</v>
      </c>
      <c r="E48" s="127" t="s">
        <v>316</v>
      </c>
      <c r="F48" s="127"/>
      <c r="G48" s="195">
        <f>SUM(G49)</f>
        <v>296000</v>
      </c>
    </row>
    <row r="49" spans="1:7" ht="30">
      <c r="A49" s="88" t="s">
        <v>327</v>
      </c>
      <c r="B49" s="155" t="s">
        <v>16</v>
      </c>
      <c r="C49" s="126" t="s">
        <v>141</v>
      </c>
      <c r="D49" s="129" t="s">
        <v>151</v>
      </c>
      <c r="E49" s="130" t="s">
        <v>328</v>
      </c>
      <c r="F49" s="126"/>
      <c r="G49" s="196">
        <f>SUM(G50)</f>
        <v>296000</v>
      </c>
    </row>
    <row r="50" spans="1:7" ht="60">
      <c r="A50" s="88" t="s">
        <v>329</v>
      </c>
      <c r="B50" s="156" t="s">
        <v>16</v>
      </c>
      <c r="C50" s="126" t="s">
        <v>141</v>
      </c>
      <c r="D50" s="129" t="s">
        <v>151</v>
      </c>
      <c r="E50" s="130" t="s">
        <v>330</v>
      </c>
      <c r="F50" s="126"/>
      <c r="G50" s="196">
        <f>SUM(G51)</f>
        <v>296000</v>
      </c>
    </row>
    <row r="51" spans="1:7" ht="30">
      <c r="A51" s="27" t="s">
        <v>176</v>
      </c>
      <c r="B51" s="155" t="s">
        <v>16</v>
      </c>
      <c r="C51" s="126" t="s">
        <v>141</v>
      </c>
      <c r="D51" s="126" t="s">
        <v>151</v>
      </c>
      <c r="E51" s="130" t="s">
        <v>331</v>
      </c>
      <c r="F51" s="126"/>
      <c r="G51" s="196">
        <f>SUM(G52:G53)</f>
        <v>296000</v>
      </c>
    </row>
    <row r="52" spans="1:7" ht="45">
      <c r="A52" s="88" t="s">
        <v>212</v>
      </c>
      <c r="B52" s="155" t="s">
        <v>16</v>
      </c>
      <c r="C52" s="126" t="s">
        <v>141</v>
      </c>
      <c r="D52" s="126" t="s">
        <v>151</v>
      </c>
      <c r="E52" s="130" t="s">
        <v>331</v>
      </c>
      <c r="F52" s="126" t="s">
        <v>144</v>
      </c>
      <c r="G52" s="196">
        <v>266000</v>
      </c>
    </row>
    <row r="53" spans="1:7" ht="30">
      <c r="A53" s="88" t="s">
        <v>105</v>
      </c>
      <c r="B53" s="155" t="s">
        <v>16</v>
      </c>
      <c r="C53" s="126" t="s">
        <v>141</v>
      </c>
      <c r="D53" s="126" t="s">
        <v>151</v>
      </c>
      <c r="E53" s="130" t="s">
        <v>331</v>
      </c>
      <c r="F53" s="126" t="s">
        <v>147</v>
      </c>
      <c r="G53" s="196">
        <v>30000</v>
      </c>
    </row>
    <row r="54" spans="1:7" ht="15">
      <c r="A54" s="131" t="s">
        <v>104</v>
      </c>
      <c r="B54" s="155" t="s">
        <v>16</v>
      </c>
      <c r="C54" s="127" t="s">
        <v>141</v>
      </c>
      <c r="D54" s="127" t="s">
        <v>151</v>
      </c>
      <c r="E54" s="127" t="s">
        <v>256</v>
      </c>
      <c r="F54" s="127"/>
      <c r="G54" s="195">
        <f>SUM(G55)</f>
        <v>18529563</v>
      </c>
    </row>
    <row r="55" spans="1:7" ht="30">
      <c r="A55" s="74" t="s">
        <v>718</v>
      </c>
      <c r="B55" s="156" t="s">
        <v>16</v>
      </c>
      <c r="C55" s="126" t="s">
        <v>141</v>
      </c>
      <c r="D55" s="126" t="s">
        <v>151</v>
      </c>
      <c r="E55" s="126" t="s">
        <v>257</v>
      </c>
      <c r="F55" s="126"/>
      <c r="G55" s="196">
        <f>SUM(G56,)</f>
        <v>18529563</v>
      </c>
    </row>
    <row r="56" spans="1:7" ht="30">
      <c r="A56" s="88" t="s">
        <v>211</v>
      </c>
      <c r="B56" s="155" t="s">
        <v>16</v>
      </c>
      <c r="C56" s="126" t="s">
        <v>141</v>
      </c>
      <c r="D56" s="126" t="s">
        <v>151</v>
      </c>
      <c r="E56" s="126" t="s">
        <v>258</v>
      </c>
      <c r="F56" s="126"/>
      <c r="G56" s="196">
        <f>SUM(G57:G59)</f>
        <v>18529563</v>
      </c>
    </row>
    <row r="57" spans="1:7" ht="45">
      <c r="A57" s="88" t="s">
        <v>212</v>
      </c>
      <c r="B57" s="155" t="s">
        <v>16</v>
      </c>
      <c r="C57" s="126" t="s">
        <v>141</v>
      </c>
      <c r="D57" s="126" t="s">
        <v>151</v>
      </c>
      <c r="E57" s="126" t="s">
        <v>258</v>
      </c>
      <c r="F57" s="126" t="s">
        <v>144</v>
      </c>
      <c r="G57" s="201">
        <v>17843563</v>
      </c>
    </row>
    <row r="58" spans="1:7" ht="30">
      <c r="A58" s="88" t="s">
        <v>105</v>
      </c>
      <c r="B58" s="155" t="s">
        <v>16</v>
      </c>
      <c r="C58" s="126" t="s">
        <v>141</v>
      </c>
      <c r="D58" s="126" t="s">
        <v>151</v>
      </c>
      <c r="E58" s="126" t="s">
        <v>258</v>
      </c>
      <c r="F58" s="126" t="s">
        <v>147</v>
      </c>
      <c r="G58" s="196">
        <v>649000</v>
      </c>
    </row>
    <row r="59" spans="1:7" ht="15">
      <c r="A59" s="88" t="s">
        <v>149</v>
      </c>
      <c r="B59" s="155" t="s">
        <v>16</v>
      </c>
      <c r="C59" s="126" t="s">
        <v>141</v>
      </c>
      <c r="D59" s="126" t="s">
        <v>151</v>
      </c>
      <c r="E59" s="126" t="s">
        <v>258</v>
      </c>
      <c r="F59" s="126" t="s">
        <v>148</v>
      </c>
      <c r="G59" s="196">
        <v>37000</v>
      </c>
    </row>
    <row r="60" spans="1:7" ht="48.75" customHeight="1">
      <c r="A60" s="87" t="s">
        <v>178</v>
      </c>
      <c r="B60" s="155" t="s">
        <v>16</v>
      </c>
      <c r="C60" s="127" t="s">
        <v>141</v>
      </c>
      <c r="D60" s="127" t="s">
        <v>151</v>
      </c>
      <c r="E60" s="128" t="s">
        <v>259</v>
      </c>
      <c r="F60" s="127"/>
      <c r="G60" s="195">
        <f>SUM(G61)</f>
        <v>296000</v>
      </c>
    </row>
    <row r="61" spans="1:7" ht="26.25" customHeight="1">
      <c r="A61" s="88" t="s">
        <v>179</v>
      </c>
      <c r="B61" s="155" t="s">
        <v>16</v>
      </c>
      <c r="C61" s="126" t="s">
        <v>141</v>
      </c>
      <c r="D61" s="126" t="s">
        <v>151</v>
      </c>
      <c r="E61" s="130" t="s">
        <v>260</v>
      </c>
      <c r="F61" s="126"/>
      <c r="G61" s="196">
        <f>SUM(G62)</f>
        <v>296000</v>
      </c>
    </row>
    <row r="62" spans="1:7" ht="29.25" customHeight="1">
      <c r="A62" s="90" t="s">
        <v>129</v>
      </c>
      <c r="B62" s="155" t="s">
        <v>16</v>
      </c>
      <c r="C62" s="126" t="s">
        <v>141</v>
      </c>
      <c r="D62" s="126" t="s">
        <v>151</v>
      </c>
      <c r="E62" s="130" t="s">
        <v>261</v>
      </c>
      <c r="F62" s="126"/>
      <c r="G62" s="196">
        <f>SUM(G63)</f>
        <v>296000</v>
      </c>
    </row>
    <row r="63" spans="1:7" ht="46.5" customHeight="1">
      <c r="A63" s="88" t="s">
        <v>212</v>
      </c>
      <c r="B63" s="155" t="s">
        <v>16</v>
      </c>
      <c r="C63" s="126" t="s">
        <v>141</v>
      </c>
      <c r="D63" s="126" t="s">
        <v>151</v>
      </c>
      <c r="E63" s="130" t="s">
        <v>262</v>
      </c>
      <c r="F63" s="126" t="s">
        <v>144</v>
      </c>
      <c r="G63" s="196">
        <v>296000</v>
      </c>
    </row>
    <row r="64" spans="1:7" ht="24" customHeight="1">
      <c r="A64" s="87" t="s">
        <v>976</v>
      </c>
      <c r="B64" s="155" t="s">
        <v>16</v>
      </c>
      <c r="C64" s="127" t="s">
        <v>141</v>
      </c>
      <c r="D64" s="127" t="s">
        <v>226</v>
      </c>
      <c r="E64" s="128"/>
      <c r="F64" s="127"/>
      <c r="G64" s="195">
        <f>SUM(G65)</f>
        <v>4050</v>
      </c>
    </row>
    <row r="65" spans="1:7" ht="31.5" customHeight="1">
      <c r="A65" s="88" t="s">
        <v>178</v>
      </c>
      <c r="B65" s="155" t="s">
        <v>16</v>
      </c>
      <c r="C65" s="126" t="s">
        <v>141</v>
      </c>
      <c r="D65" s="126" t="s">
        <v>226</v>
      </c>
      <c r="E65" s="130" t="s">
        <v>259</v>
      </c>
      <c r="F65" s="126"/>
      <c r="G65" s="196">
        <f>SUM(G66)</f>
        <v>4050</v>
      </c>
    </row>
    <row r="66" spans="1:7" ht="33" customHeight="1">
      <c r="A66" s="88" t="s">
        <v>179</v>
      </c>
      <c r="B66" s="156" t="s">
        <v>16</v>
      </c>
      <c r="C66" s="126" t="s">
        <v>141</v>
      </c>
      <c r="D66" s="126" t="s">
        <v>226</v>
      </c>
      <c r="E66" s="130" t="s">
        <v>284</v>
      </c>
      <c r="F66" s="126"/>
      <c r="G66" s="196">
        <f>SUM(G67)</f>
        <v>4050</v>
      </c>
    </row>
    <row r="67" spans="1:7" ht="45">
      <c r="A67" s="88" t="s">
        <v>977</v>
      </c>
      <c r="B67" s="155" t="s">
        <v>16</v>
      </c>
      <c r="C67" s="126" t="s">
        <v>141</v>
      </c>
      <c r="D67" s="126" t="s">
        <v>226</v>
      </c>
      <c r="E67" s="130" t="s">
        <v>975</v>
      </c>
      <c r="F67" s="126"/>
      <c r="G67" s="196">
        <f>SUM(G68)</f>
        <v>4050</v>
      </c>
    </row>
    <row r="68" spans="1:7" ht="30">
      <c r="A68" s="88" t="s">
        <v>105</v>
      </c>
      <c r="B68" s="155" t="s">
        <v>16</v>
      </c>
      <c r="C68" s="126" t="s">
        <v>141</v>
      </c>
      <c r="D68" s="126" t="s">
        <v>226</v>
      </c>
      <c r="E68" s="130" t="s">
        <v>975</v>
      </c>
      <c r="F68" s="126" t="s">
        <v>147</v>
      </c>
      <c r="G68" s="196">
        <v>4050</v>
      </c>
    </row>
    <row r="69" spans="1:7" ht="28.5">
      <c r="A69" s="87" t="s">
        <v>208</v>
      </c>
      <c r="B69" s="155" t="s">
        <v>16</v>
      </c>
      <c r="C69" s="127" t="s">
        <v>141</v>
      </c>
      <c r="D69" s="127" t="s">
        <v>207</v>
      </c>
      <c r="E69" s="127"/>
      <c r="F69" s="127"/>
      <c r="G69" s="195">
        <f>SUM(G70)</f>
        <v>735524</v>
      </c>
    </row>
    <row r="70" spans="1:7" ht="30">
      <c r="A70" s="27" t="s">
        <v>182</v>
      </c>
      <c r="B70" s="155" t="s">
        <v>16</v>
      </c>
      <c r="C70" s="126" t="s">
        <v>141</v>
      </c>
      <c r="D70" s="126" t="s">
        <v>207</v>
      </c>
      <c r="E70" s="126" t="s">
        <v>263</v>
      </c>
      <c r="F70" s="126"/>
      <c r="G70" s="196">
        <f>SUM(G71)</f>
        <v>735524</v>
      </c>
    </row>
    <row r="71" spans="1:7" ht="15">
      <c r="A71" s="27" t="s">
        <v>183</v>
      </c>
      <c r="B71" s="155" t="s">
        <v>16</v>
      </c>
      <c r="C71" s="126" t="s">
        <v>141</v>
      </c>
      <c r="D71" s="126" t="s">
        <v>207</v>
      </c>
      <c r="E71" s="126" t="s">
        <v>264</v>
      </c>
      <c r="F71" s="126"/>
      <c r="G71" s="196">
        <f>SUM(G72)</f>
        <v>735524</v>
      </c>
    </row>
    <row r="72" spans="1:7" ht="30">
      <c r="A72" s="88" t="s">
        <v>211</v>
      </c>
      <c r="B72" s="156" t="s">
        <v>16</v>
      </c>
      <c r="C72" s="126" t="s">
        <v>141</v>
      </c>
      <c r="D72" s="126" t="s">
        <v>207</v>
      </c>
      <c r="E72" s="126" t="s">
        <v>265</v>
      </c>
      <c r="F72" s="126"/>
      <c r="G72" s="196">
        <f>SUM(G73+G74)</f>
        <v>735524</v>
      </c>
    </row>
    <row r="73" spans="1:7" ht="45">
      <c r="A73" s="88" t="s">
        <v>212</v>
      </c>
      <c r="B73" s="155" t="s">
        <v>16</v>
      </c>
      <c r="C73" s="126" t="s">
        <v>184</v>
      </c>
      <c r="D73" s="126" t="s">
        <v>185</v>
      </c>
      <c r="E73" s="126" t="s">
        <v>265</v>
      </c>
      <c r="F73" s="126" t="s">
        <v>144</v>
      </c>
      <c r="G73" s="201">
        <v>692624</v>
      </c>
    </row>
    <row r="74" spans="1:7" ht="30">
      <c r="A74" s="88" t="s">
        <v>105</v>
      </c>
      <c r="B74" s="155" t="s">
        <v>16</v>
      </c>
      <c r="C74" s="126" t="s">
        <v>141</v>
      </c>
      <c r="D74" s="126" t="s">
        <v>207</v>
      </c>
      <c r="E74" s="126" t="s">
        <v>265</v>
      </c>
      <c r="F74" s="126" t="s">
        <v>147</v>
      </c>
      <c r="G74" s="201">
        <v>42900</v>
      </c>
    </row>
    <row r="75" spans="1:7" ht="15">
      <c r="A75" s="87" t="s">
        <v>215</v>
      </c>
      <c r="B75" s="155" t="s">
        <v>16</v>
      </c>
      <c r="C75" s="127" t="s">
        <v>141</v>
      </c>
      <c r="D75" s="132">
        <v>11</v>
      </c>
      <c r="E75" s="128"/>
      <c r="F75" s="126"/>
      <c r="G75" s="195">
        <f>SUM(G76)</f>
        <v>500000</v>
      </c>
    </row>
    <row r="76" spans="1:7" ht="15">
      <c r="A76" s="88" t="s">
        <v>214</v>
      </c>
      <c r="B76" s="156" t="s">
        <v>16</v>
      </c>
      <c r="C76" s="126" t="s">
        <v>141</v>
      </c>
      <c r="D76" s="133">
        <v>11</v>
      </c>
      <c r="E76" s="130" t="s">
        <v>266</v>
      </c>
      <c r="F76" s="126"/>
      <c r="G76" s="196">
        <f>SUM(G77)</f>
        <v>500000</v>
      </c>
    </row>
    <row r="77" spans="1:7" ht="15">
      <c r="A77" s="88" t="s">
        <v>215</v>
      </c>
      <c r="B77" s="155" t="s">
        <v>16</v>
      </c>
      <c r="C77" s="126" t="s">
        <v>141</v>
      </c>
      <c r="D77" s="133">
        <v>11</v>
      </c>
      <c r="E77" s="130" t="s">
        <v>267</v>
      </c>
      <c r="F77" s="126"/>
      <c r="G77" s="196">
        <f>SUM(G78)</f>
        <v>500000</v>
      </c>
    </row>
    <row r="78" spans="1:7" ht="15">
      <c r="A78" s="88" t="s">
        <v>125</v>
      </c>
      <c r="B78" s="155" t="s">
        <v>16</v>
      </c>
      <c r="C78" s="126" t="s">
        <v>141</v>
      </c>
      <c r="D78" s="133">
        <v>11</v>
      </c>
      <c r="E78" s="130" t="s">
        <v>268</v>
      </c>
      <c r="F78" s="126"/>
      <c r="G78" s="196">
        <f>SUM(G79)</f>
        <v>500000</v>
      </c>
    </row>
    <row r="79" spans="1:7" ht="23.25" customHeight="1">
      <c r="A79" s="88" t="s">
        <v>149</v>
      </c>
      <c r="B79" s="155" t="s">
        <v>16</v>
      </c>
      <c r="C79" s="126" t="s">
        <v>141</v>
      </c>
      <c r="D79" s="133">
        <v>11</v>
      </c>
      <c r="E79" s="130" t="s">
        <v>268</v>
      </c>
      <c r="F79" s="126" t="s">
        <v>148</v>
      </c>
      <c r="G79" s="196">
        <v>500000</v>
      </c>
    </row>
    <row r="80" spans="1:7" ht="15">
      <c r="A80" s="87" t="s">
        <v>153</v>
      </c>
      <c r="B80" s="155" t="s">
        <v>16</v>
      </c>
      <c r="C80" s="127" t="s">
        <v>141</v>
      </c>
      <c r="D80" s="132">
        <v>13</v>
      </c>
      <c r="E80" s="128"/>
      <c r="F80" s="126"/>
      <c r="G80" s="195">
        <f>SUM(G81+G89+G140+G152+G126+G113+G100+G105+G131+G148)</f>
        <v>46713048.95</v>
      </c>
    </row>
    <row r="81" spans="1:7" ht="42.75">
      <c r="A81" s="30" t="s">
        <v>181</v>
      </c>
      <c r="B81" s="156" t="s">
        <v>16</v>
      </c>
      <c r="C81" s="127" t="s">
        <v>141</v>
      </c>
      <c r="D81" s="132">
        <v>13</v>
      </c>
      <c r="E81" s="128" t="s">
        <v>237</v>
      </c>
      <c r="F81" s="127"/>
      <c r="G81" s="195">
        <f>SUM(G82)</f>
        <v>174300</v>
      </c>
    </row>
    <row r="82" spans="1:7" ht="60">
      <c r="A82" s="90" t="s">
        <v>238</v>
      </c>
      <c r="B82" s="155" t="s">
        <v>16</v>
      </c>
      <c r="C82" s="126" t="s">
        <v>141</v>
      </c>
      <c r="D82" s="133">
        <v>13</v>
      </c>
      <c r="E82" s="130" t="s">
        <v>239</v>
      </c>
      <c r="F82" s="126"/>
      <c r="G82" s="196">
        <f>SUM(G84+G86)</f>
        <v>174300</v>
      </c>
    </row>
    <row r="83" spans="1:7" ht="45">
      <c r="A83" s="90" t="s">
        <v>269</v>
      </c>
      <c r="B83" s="155" t="s">
        <v>16</v>
      </c>
      <c r="C83" s="126" t="s">
        <v>141</v>
      </c>
      <c r="D83" s="133">
        <v>13</v>
      </c>
      <c r="E83" s="130" t="s">
        <v>66</v>
      </c>
      <c r="F83" s="126"/>
      <c r="G83" s="196">
        <f>SUM(G84)</f>
        <v>124300</v>
      </c>
    </row>
    <row r="84" spans="1:7" ht="30">
      <c r="A84" s="88" t="s">
        <v>216</v>
      </c>
      <c r="B84" s="155" t="s">
        <v>16</v>
      </c>
      <c r="C84" s="126" t="s">
        <v>141</v>
      </c>
      <c r="D84" s="133">
        <v>13</v>
      </c>
      <c r="E84" s="130" t="s">
        <v>65</v>
      </c>
      <c r="F84" s="126"/>
      <c r="G84" s="196">
        <f>SUM(G85)</f>
        <v>124300</v>
      </c>
    </row>
    <row r="85" spans="1:7" ht="30">
      <c r="A85" s="88" t="s">
        <v>778</v>
      </c>
      <c r="B85" s="155" t="s">
        <v>16</v>
      </c>
      <c r="C85" s="126" t="s">
        <v>141</v>
      </c>
      <c r="D85" s="133">
        <v>13</v>
      </c>
      <c r="E85" s="130" t="s">
        <v>65</v>
      </c>
      <c r="F85" s="126" t="s">
        <v>222</v>
      </c>
      <c r="G85" s="196">
        <v>124300</v>
      </c>
    </row>
    <row r="86" spans="1:7" ht="45">
      <c r="A86" s="88" t="s">
        <v>34</v>
      </c>
      <c r="B86" s="155" t="s">
        <v>16</v>
      </c>
      <c r="C86" s="126" t="s">
        <v>141</v>
      </c>
      <c r="D86" s="133">
        <v>13</v>
      </c>
      <c r="E86" s="130" t="s">
        <v>35</v>
      </c>
      <c r="F86" s="126"/>
      <c r="G86" s="196">
        <f>SUM(G88)</f>
        <v>50000</v>
      </c>
    </row>
    <row r="87" spans="1:7" ht="15">
      <c r="A87" s="88" t="s">
        <v>124</v>
      </c>
      <c r="B87" s="155" t="s">
        <v>16</v>
      </c>
      <c r="C87" s="126" t="s">
        <v>141</v>
      </c>
      <c r="D87" s="133">
        <v>13</v>
      </c>
      <c r="E87" s="130" t="s">
        <v>49</v>
      </c>
      <c r="F87" s="126"/>
      <c r="G87" s="196">
        <f>SUM(G88)</f>
        <v>50000</v>
      </c>
    </row>
    <row r="88" spans="1:7" ht="15">
      <c r="A88" s="88" t="s">
        <v>170</v>
      </c>
      <c r="B88" s="155" t="s">
        <v>16</v>
      </c>
      <c r="C88" s="126" t="s">
        <v>141</v>
      </c>
      <c r="D88" s="133">
        <v>13</v>
      </c>
      <c r="E88" s="130" t="s">
        <v>49</v>
      </c>
      <c r="F88" s="126" t="s">
        <v>169</v>
      </c>
      <c r="G88" s="196">
        <v>50000</v>
      </c>
    </row>
    <row r="89" spans="1:7" ht="28.5">
      <c r="A89" s="30" t="s">
        <v>271</v>
      </c>
      <c r="B89" s="155" t="s">
        <v>16</v>
      </c>
      <c r="C89" s="127" t="s">
        <v>141</v>
      </c>
      <c r="D89" s="132">
        <v>13</v>
      </c>
      <c r="E89" s="128" t="s">
        <v>272</v>
      </c>
      <c r="F89" s="127"/>
      <c r="G89" s="195">
        <f>SUM(G90)</f>
        <v>3250798</v>
      </c>
    </row>
    <row r="90" spans="1:7" ht="45">
      <c r="A90" s="90" t="s">
        <v>273</v>
      </c>
      <c r="B90" s="155" t="s">
        <v>16</v>
      </c>
      <c r="C90" s="126" t="s">
        <v>141</v>
      </c>
      <c r="D90" s="133">
        <v>13</v>
      </c>
      <c r="E90" s="130" t="s">
        <v>274</v>
      </c>
      <c r="F90" s="126"/>
      <c r="G90" s="196">
        <f>SUM(G91+G94)</f>
        <v>3250798</v>
      </c>
    </row>
    <row r="91" spans="1:7" ht="30">
      <c r="A91" s="90" t="s">
        <v>275</v>
      </c>
      <c r="B91" s="155" t="s">
        <v>16</v>
      </c>
      <c r="C91" s="126" t="s">
        <v>141</v>
      </c>
      <c r="D91" s="133">
        <v>13</v>
      </c>
      <c r="E91" s="130" t="s">
        <v>276</v>
      </c>
      <c r="F91" s="126"/>
      <c r="G91" s="196">
        <f>SUM(G93)</f>
        <v>50000</v>
      </c>
    </row>
    <row r="92" spans="1:7" ht="15">
      <c r="A92" s="90" t="s">
        <v>277</v>
      </c>
      <c r="B92" s="155" t="s">
        <v>16</v>
      </c>
      <c r="C92" s="126" t="s">
        <v>141</v>
      </c>
      <c r="D92" s="133">
        <v>13</v>
      </c>
      <c r="E92" s="130" t="s">
        <v>278</v>
      </c>
      <c r="F92" s="126"/>
      <c r="G92" s="196">
        <f>SUM(G93)</f>
        <v>50000</v>
      </c>
    </row>
    <row r="93" spans="1:7" ht="33.75" customHeight="1">
      <c r="A93" s="88" t="s">
        <v>105</v>
      </c>
      <c r="B93" s="155" t="s">
        <v>16</v>
      </c>
      <c r="C93" s="126" t="s">
        <v>141</v>
      </c>
      <c r="D93" s="133">
        <v>13</v>
      </c>
      <c r="E93" s="130" t="s">
        <v>278</v>
      </c>
      <c r="F93" s="126" t="s">
        <v>147</v>
      </c>
      <c r="G93" s="196">
        <v>50000</v>
      </c>
    </row>
    <row r="94" spans="1:7" ht="53.25" customHeight="1">
      <c r="A94" s="88" t="s">
        <v>811</v>
      </c>
      <c r="B94" s="155" t="s">
        <v>16</v>
      </c>
      <c r="C94" s="126" t="s">
        <v>141</v>
      </c>
      <c r="D94" s="133">
        <v>13</v>
      </c>
      <c r="E94" s="130" t="s">
        <v>812</v>
      </c>
      <c r="F94" s="126"/>
      <c r="G94" s="196">
        <f>SUM(G95)+G97</f>
        <v>3200798</v>
      </c>
    </row>
    <row r="95" spans="1:7" ht="15">
      <c r="A95" s="88" t="s">
        <v>277</v>
      </c>
      <c r="B95" s="156" t="s">
        <v>16</v>
      </c>
      <c r="C95" s="126" t="s">
        <v>141</v>
      </c>
      <c r="D95" s="133">
        <v>13</v>
      </c>
      <c r="E95" s="130" t="s">
        <v>810</v>
      </c>
      <c r="F95" s="126"/>
      <c r="G95" s="196">
        <f>SUM(G96)</f>
        <v>1605000</v>
      </c>
    </row>
    <row r="96" spans="1:7" ht="30">
      <c r="A96" s="88" t="s">
        <v>105</v>
      </c>
      <c r="B96" s="155" t="s">
        <v>16</v>
      </c>
      <c r="C96" s="126" t="s">
        <v>141</v>
      </c>
      <c r="D96" s="133">
        <v>13</v>
      </c>
      <c r="E96" s="130" t="s">
        <v>810</v>
      </c>
      <c r="F96" s="126" t="s">
        <v>147</v>
      </c>
      <c r="G96" s="196">
        <v>1605000</v>
      </c>
    </row>
    <row r="97" spans="1:7" ht="30">
      <c r="A97" s="27" t="s">
        <v>898</v>
      </c>
      <c r="B97" s="155" t="s">
        <v>16</v>
      </c>
      <c r="C97" s="126" t="s">
        <v>141</v>
      </c>
      <c r="D97" s="133">
        <v>13</v>
      </c>
      <c r="E97" s="130" t="s">
        <v>840</v>
      </c>
      <c r="F97" s="126"/>
      <c r="G97" s="196">
        <f>SUM(G98:G99)</f>
        <v>1595798</v>
      </c>
    </row>
    <row r="98" spans="1:7" ht="45">
      <c r="A98" s="88" t="s">
        <v>212</v>
      </c>
      <c r="B98" s="155" t="s">
        <v>16</v>
      </c>
      <c r="C98" s="126" t="s">
        <v>141</v>
      </c>
      <c r="D98" s="133">
        <v>13</v>
      </c>
      <c r="E98" s="130" t="s">
        <v>840</v>
      </c>
      <c r="F98" s="126" t="s">
        <v>144</v>
      </c>
      <c r="G98" s="196">
        <v>885300.69</v>
      </c>
    </row>
    <row r="99" spans="1:7" ht="30">
      <c r="A99" s="88" t="s">
        <v>105</v>
      </c>
      <c r="B99" s="155" t="s">
        <v>16</v>
      </c>
      <c r="C99" s="126" t="s">
        <v>141</v>
      </c>
      <c r="D99" s="133">
        <v>13</v>
      </c>
      <c r="E99" s="130" t="s">
        <v>840</v>
      </c>
      <c r="F99" s="126" t="s">
        <v>147</v>
      </c>
      <c r="G99" s="196">
        <v>710497.31</v>
      </c>
    </row>
    <row r="100" spans="1:7" ht="28.5">
      <c r="A100" s="30" t="s">
        <v>717</v>
      </c>
      <c r="B100" s="155" t="s">
        <v>16</v>
      </c>
      <c r="C100" s="127" t="s">
        <v>141</v>
      </c>
      <c r="D100" s="127" t="s">
        <v>636</v>
      </c>
      <c r="E100" s="128" t="s">
        <v>249</v>
      </c>
      <c r="F100" s="126"/>
      <c r="G100" s="196">
        <f>SUM(G101)</f>
        <v>150000</v>
      </c>
    </row>
    <row r="101" spans="1:7" ht="60">
      <c r="A101" s="90" t="s">
        <v>250</v>
      </c>
      <c r="B101" s="155" t="s">
        <v>16</v>
      </c>
      <c r="C101" s="126" t="s">
        <v>141</v>
      </c>
      <c r="D101" s="126" t="s">
        <v>636</v>
      </c>
      <c r="E101" s="126" t="s">
        <v>251</v>
      </c>
      <c r="F101" s="126"/>
      <c r="G101" s="196">
        <f>SUM(G102)</f>
        <v>150000</v>
      </c>
    </row>
    <row r="102" spans="1:7" ht="50.25" customHeight="1">
      <c r="A102" s="90" t="s">
        <v>252</v>
      </c>
      <c r="B102" s="155" t="s">
        <v>16</v>
      </c>
      <c r="C102" s="126" t="s">
        <v>141</v>
      </c>
      <c r="D102" s="126" t="s">
        <v>636</v>
      </c>
      <c r="E102" s="126" t="s">
        <v>253</v>
      </c>
      <c r="F102" s="126"/>
      <c r="G102" s="196">
        <f>SUM(G103)</f>
        <v>150000</v>
      </c>
    </row>
    <row r="103" spans="1:7" ht="30">
      <c r="A103" s="88" t="s">
        <v>72</v>
      </c>
      <c r="B103" s="155" t="s">
        <v>16</v>
      </c>
      <c r="C103" s="126" t="s">
        <v>141</v>
      </c>
      <c r="D103" s="126" t="s">
        <v>636</v>
      </c>
      <c r="E103" s="126" t="s">
        <v>71</v>
      </c>
      <c r="F103" s="126"/>
      <c r="G103" s="196">
        <f>SUM(G104)</f>
        <v>150000</v>
      </c>
    </row>
    <row r="104" spans="1:7" ht="30">
      <c r="A104" s="88" t="s">
        <v>105</v>
      </c>
      <c r="B104" s="155" t="s">
        <v>16</v>
      </c>
      <c r="C104" s="126" t="s">
        <v>141</v>
      </c>
      <c r="D104" s="126" t="s">
        <v>636</v>
      </c>
      <c r="E104" s="126" t="s">
        <v>71</v>
      </c>
      <c r="F104" s="126" t="s">
        <v>147</v>
      </c>
      <c r="G104" s="196">
        <v>150000</v>
      </c>
    </row>
    <row r="105" spans="1:7" ht="42.75">
      <c r="A105" s="87" t="s">
        <v>728</v>
      </c>
      <c r="B105" s="155" t="s">
        <v>16</v>
      </c>
      <c r="C105" s="127" t="s">
        <v>141</v>
      </c>
      <c r="D105" s="127" t="s">
        <v>636</v>
      </c>
      <c r="E105" s="127" t="s">
        <v>296</v>
      </c>
      <c r="F105" s="127"/>
      <c r="G105" s="196">
        <f>SUM(G106)</f>
        <v>157500</v>
      </c>
    </row>
    <row r="106" spans="1:7" ht="60">
      <c r="A106" s="88" t="s">
        <v>729</v>
      </c>
      <c r="B106" s="155" t="s">
        <v>16</v>
      </c>
      <c r="C106" s="126" t="s">
        <v>141</v>
      </c>
      <c r="D106" s="126" t="s">
        <v>636</v>
      </c>
      <c r="E106" s="126" t="s">
        <v>730</v>
      </c>
      <c r="F106" s="126"/>
      <c r="G106" s="196">
        <f>SUM(G107+G110)</f>
        <v>157500</v>
      </c>
    </row>
    <row r="107" spans="1:7" ht="30">
      <c r="A107" s="88" t="s">
        <v>890</v>
      </c>
      <c r="B107" s="155" t="s">
        <v>16</v>
      </c>
      <c r="C107" s="126" t="s">
        <v>141</v>
      </c>
      <c r="D107" s="126" t="s">
        <v>636</v>
      </c>
      <c r="E107" s="126" t="s">
        <v>732</v>
      </c>
      <c r="F107" s="126"/>
      <c r="G107" s="196">
        <f>SUM(G108)</f>
        <v>49500</v>
      </c>
    </row>
    <row r="108" spans="1:7" ht="30">
      <c r="A108" s="88" t="s">
        <v>733</v>
      </c>
      <c r="B108" s="155" t="s">
        <v>16</v>
      </c>
      <c r="C108" s="126" t="s">
        <v>141</v>
      </c>
      <c r="D108" s="126" t="s">
        <v>636</v>
      </c>
      <c r="E108" s="126" t="s">
        <v>734</v>
      </c>
      <c r="F108" s="126"/>
      <c r="G108" s="196">
        <f>SUM(G109)</f>
        <v>49500</v>
      </c>
    </row>
    <row r="109" spans="1:7" ht="30">
      <c r="A109" s="88" t="s">
        <v>105</v>
      </c>
      <c r="B109" s="155" t="s">
        <v>16</v>
      </c>
      <c r="C109" s="126" t="s">
        <v>141</v>
      </c>
      <c r="D109" s="126" t="s">
        <v>636</v>
      </c>
      <c r="E109" s="126" t="s">
        <v>734</v>
      </c>
      <c r="F109" s="126" t="s">
        <v>147</v>
      </c>
      <c r="G109" s="196">
        <v>49500</v>
      </c>
    </row>
    <row r="110" spans="1:7" ht="30">
      <c r="A110" s="88" t="s">
        <v>735</v>
      </c>
      <c r="B110" s="155" t="s">
        <v>16</v>
      </c>
      <c r="C110" s="126" t="s">
        <v>141</v>
      </c>
      <c r="D110" s="126" t="s">
        <v>636</v>
      </c>
      <c r="E110" s="126" t="s">
        <v>736</v>
      </c>
      <c r="F110" s="126"/>
      <c r="G110" s="196">
        <f>SUM(G111)</f>
        <v>108000</v>
      </c>
    </row>
    <row r="111" spans="1:7" ht="30">
      <c r="A111" s="88" t="s">
        <v>733</v>
      </c>
      <c r="B111" s="155" t="s">
        <v>16</v>
      </c>
      <c r="C111" s="126" t="s">
        <v>141</v>
      </c>
      <c r="D111" s="126" t="s">
        <v>636</v>
      </c>
      <c r="E111" s="126" t="s">
        <v>737</v>
      </c>
      <c r="F111" s="126"/>
      <c r="G111" s="196">
        <f>SUM(G112)</f>
        <v>108000</v>
      </c>
    </row>
    <row r="112" spans="1:7" ht="30">
      <c r="A112" s="88" t="s">
        <v>105</v>
      </c>
      <c r="B112" s="155" t="s">
        <v>16</v>
      </c>
      <c r="C112" s="126" t="s">
        <v>141</v>
      </c>
      <c r="D112" s="126" t="s">
        <v>636</v>
      </c>
      <c r="E112" s="126" t="s">
        <v>737</v>
      </c>
      <c r="F112" s="126" t="s">
        <v>147</v>
      </c>
      <c r="G112" s="196">
        <v>108000</v>
      </c>
    </row>
    <row r="113" spans="1:7" ht="28.5">
      <c r="A113" s="92" t="s">
        <v>106</v>
      </c>
      <c r="B113" s="155" t="s">
        <v>16</v>
      </c>
      <c r="C113" s="127" t="s">
        <v>141</v>
      </c>
      <c r="D113" s="132">
        <v>13</v>
      </c>
      <c r="E113" s="128" t="s">
        <v>107</v>
      </c>
      <c r="F113" s="127"/>
      <c r="G113" s="195">
        <f>SUM(G114+G119+G122)</f>
        <v>100000</v>
      </c>
    </row>
    <row r="114" spans="1:251" ht="51.75" customHeight="1">
      <c r="A114" s="90" t="s">
        <v>686</v>
      </c>
      <c r="B114" s="155" t="s">
        <v>16</v>
      </c>
      <c r="C114" s="126" t="s">
        <v>141</v>
      </c>
      <c r="D114" s="133">
        <v>13</v>
      </c>
      <c r="E114" s="130" t="s">
        <v>111</v>
      </c>
      <c r="F114" s="126"/>
      <c r="G114" s="196">
        <f>SUM(G115)</f>
        <v>1500</v>
      </c>
      <c r="IQ114" s="32"/>
    </row>
    <row r="115" spans="1:256" ht="40.5" customHeight="1">
      <c r="A115" s="90" t="s">
        <v>418</v>
      </c>
      <c r="B115" s="155" t="s">
        <v>16</v>
      </c>
      <c r="C115" s="126" t="s">
        <v>141</v>
      </c>
      <c r="D115" s="133">
        <v>13</v>
      </c>
      <c r="E115" s="130" t="s">
        <v>112</v>
      </c>
      <c r="F115" s="126"/>
      <c r="G115" s="196">
        <f>SUM(G116)</f>
        <v>1500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Q115" s="32"/>
      <c r="IR115" s="32"/>
      <c r="IS115" s="32"/>
      <c r="IT115" s="32"/>
      <c r="IU115" s="32"/>
      <c r="IV115" s="32"/>
    </row>
    <row r="116" spans="1:7" ht="30">
      <c r="A116" s="90" t="s">
        <v>779</v>
      </c>
      <c r="B116" s="155" t="s">
        <v>16</v>
      </c>
      <c r="C116" s="126" t="s">
        <v>141</v>
      </c>
      <c r="D116" s="133">
        <v>13</v>
      </c>
      <c r="E116" s="130" t="s">
        <v>113</v>
      </c>
      <c r="F116" s="126"/>
      <c r="G116" s="196">
        <f>SUM(G117)</f>
        <v>1500</v>
      </c>
    </row>
    <row r="117" spans="1:7" ht="30">
      <c r="A117" s="88" t="s">
        <v>105</v>
      </c>
      <c r="B117" s="155" t="s">
        <v>16</v>
      </c>
      <c r="C117" s="126" t="s">
        <v>141</v>
      </c>
      <c r="D117" s="133">
        <v>13</v>
      </c>
      <c r="E117" s="130" t="s">
        <v>113</v>
      </c>
      <c r="F117" s="126" t="s">
        <v>147</v>
      </c>
      <c r="G117" s="196">
        <v>1500</v>
      </c>
    </row>
    <row r="118" spans="1:7" ht="63">
      <c r="A118" s="239" t="s">
        <v>420</v>
      </c>
      <c r="B118" s="155" t="s">
        <v>16</v>
      </c>
      <c r="C118" s="126" t="s">
        <v>141</v>
      </c>
      <c r="D118" s="133">
        <v>13</v>
      </c>
      <c r="E118" s="130" t="s">
        <v>109</v>
      </c>
      <c r="F118" s="126"/>
      <c r="G118" s="196">
        <f>SUM(G119)</f>
        <v>93500</v>
      </c>
    </row>
    <row r="119" spans="1:7" ht="46.5" customHeight="1">
      <c r="A119" s="240" t="s">
        <v>419</v>
      </c>
      <c r="B119" s="155" t="s">
        <v>16</v>
      </c>
      <c r="C119" s="126" t="s">
        <v>141</v>
      </c>
      <c r="D119" s="133">
        <v>13</v>
      </c>
      <c r="E119" s="130" t="s">
        <v>121</v>
      </c>
      <c r="F119" s="126"/>
      <c r="G119" s="196">
        <f>SUM(G120)</f>
        <v>93500</v>
      </c>
    </row>
    <row r="120" spans="1:7" ht="30">
      <c r="A120" s="90" t="s">
        <v>115</v>
      </c>
      <c r="B120" s="155" t="s">
        <v>16</v>
      </c>
      <c r="C120" s="126" t="s">
        <v>141</v>
      </c>
      <c r="D120" s="133">
        <v>13</v>
      </c>
      <c r="E120" s="130" t="s">
        <v>110</v>
      </c>
      <c r="F120" s="126"/>
      <c r="G120" s="196">
        <f>SUM(G121)</f>
        <v>93500</v>
      </c>
    </row>
    <row r="121" spans="1:7" ht="30">
      <c r="A121" s="88" t="s">
        <v>105</v>
      </c>
      <c r="B121" s="155" t="s">
        <v>16</v>
      </c>
      <c r="C121" s="126" t="s">
        <v>141</v>
      </c>
      <c r="D121" s="133">
        <v>13</v>
      </c>
      <c r="E121" s="130" t="s">
        <v>110</v>
      </c>
      <c r="F121" s="126" t="s">
        <v>147</v>
      </c>
      <c r="G121" s="196">
        <v>93500</v>
      </c>
    </row>
    <row r="122" spans="1:7" ht="45">
      <c r="A122" s="90" t="s">
        <v>687</v>
      </c>
      <c r="B122" s="155" t="s">
        <v>16</v>
      </c>
      <c r="C122" s="126" t="s">
        <v>141</v>
      </c>
      <c r="D122" s="133">
        <v>13</v>
      </c>
      <c r="E122" s="130" t="s">
        <v>116</v>
      </c>
      <c r="F122" s="126"/>
      <c r="G122" s="196">
        <f>SUM(G123)</f>
        <v>5000</v>
      </c>
    </row>
    <row r="123" spans="1:7" ht="30">
      <c r="A123" s="27" t="s">
        <v>120</v>
      </c>
      <c r="B123" s="155" t="s">
        <v>16</v>
      </c>
      <c r="C123" s="126" t="s">
        <v>141</v>
      </c>
      <c r="D123" s="133">
        <v>13</v>
      </c>
      <c r="E123" s="130" t="s">
        <v>117</v>
      </c>
      <c r="F123" s="126"/>
      <c r="G123" s="196">
        <f>SUM(G124)</f>
        <v>5000</v>
      </c>
    </row>
    <row r="124" spans="1:7" ht="30">
      <c r="A124" s="90" t="s">
        <v>119</v>
      </c>
      <c r="B124" s="155" t="s">
        <v>16</v>
      </c>
      <c r="C124" s="126" t="s">
        <v>141</v>
      </c>
      <c r="D124" s="133">
        <v>13</v>
      </c>
      <c r="E124" s="130" t="s">
        <v>118</v>
      </c>
      <c r="F124" s="126"/>
      <c r="G124" s="196">
        <f>SUM(G125)</f>
        <v>5000</v>
      </c>
    </row>
    <row r="125" spans="1:7" ht="30">
      <c r="A125" s="88" t="s">
        <v>105</v>
      </c>
      <c r="B125" s="155" t="s">
        <v>16</v>
      </c>
      <c r="C125" s="126" t="s">
        <v>141</v>
      </c>
      <c r="D125" s="133">
        <v>13</v>
      </c>
      <c r="E125" s="130" t="s">
        <v>118</v>
      </c>
      <c r="F125" s="126" t="s">
        <v>147</v>
      </c>
      <c r="G125" s="196">
        <v>5000</v>
      </c>
    </row>
    <row r="126" spans="1:7" ht="28.5">
      <c r="A126" s="87" t="s">
        <v>648</v>
      </c>
      <c r="B126" s="155" t="s">
        <v>16</v>
      </c>
      <c r="C126" s="127" t="s">
        <v>141</v>
      </c>
      <c r="D126" s="132">
        <v>13</v>
      </c>
      <c r="E126" s="128" t="s">
        <v>316</v>
      </c>
      <c r="F126" s="127"/>
      <c r="G126" s="195">
        <f>SUM(G127)</f>
        <v>150000</v>
      </c>
    </row>
    <row r="127" spans="1:7" ht="45">
      <c r="A127" s="90" t="s">
        <v>647</v>
      </c>
      <c r="B127" s="155" t="s">
        <v>16</v>
      </c>
      <c r="C127" s="126" t="s">
        <v>184</v>
      </c>
      <c r="D127" s="133">
        <v>13</v>
      </c>
      <c r="E127" s="130" t="s">
        <v>645</v>
      </c>
      <c r="F127" s="126"/>
      <c r="G127" s="196">
        <f>SUM(G129)</f>
        <v>150000</v>
      </c>
    </row>
    <row r="128" spans="1:7" ht="30">
      <c r="A128" s="90" t="s">
        <v>279</v>
      </c>
      <c r="B128" s="155" t="s">
        <v>16</v>
      </c>
      <c r="C128" s="126" t="s">
        <v>141</v>
      </c>
      <c r="D128" s="133">
        <v>13</v>
      </c>
      <c r="E128" s="130" t="s">
        <v>646</v>
      </c>
      <c r="F128" s="126"/>
      <c r="G128" s="196">
        <f>SUM(G129)</f>
        <v>150000</v>
      </c>
    </row>
    <row r="129" spans="1:7" ht="15">
      <c r="A129" s="27" t="s">
        <v>177</v>
      </c>
      <c r="B129" s="155" t="s">
        <v>16</v>
      </c>
      <c r="C129" s="126" t="s">
        <v>141</v>
      </c>
      <c r="D129" s="133">
        <v>13</v>
      </c>
      <c r="E129" s="130" t="s">
        <v>723</v>
      </c>
      <c r="F129" s="126"/>
      <c r="G129" s="196">
        <f>SUM(G130)</f>
        <v>150000</v>
      </c>
    </row>
    <row r="130" spans="1:7" ht="45">
      <c r="A130" s="88" t="s">
        <v>212</v>
      </c>
      <c r="B130" s="155" t="s">
        <v>16</v>
      </c>
      <c r="C130" s="126" t="s">
        <v>141</v>
      </c>
      <c r="D130" s="133">
        <v>13</v>
      </c>
      <c r="E130" s="130" t="s">
        <v>723</v>
      </c>
      <c r="F130" s="126" t="s">
        <v>144</v>
      </c>
      <c r="G130" s="196">
        <v>150000</v>
      </c>
    </row>
    <row r="131" spans="1:7" ht="28.5">
      <c r="A131" s="87" t="s">
        <v>751</v>
      </c>
      <c r="B131" s="155" t="s">
        <v>16</v>
      </c>
      <c r="C131" s="127" t="s">
        <v>141</v>
      </c>
      <c r="D131" s="132">
        <v>13</v>
      </c>
      <c r="E131" s="128" t="s">
        <v>752</v>
      </c>
      <c r="F131" s="127"/>
      <c r="G131" s="195">
        <f>SUM(G132+G136)</f>
        <v>696840</v>
      </c>
    </row>
    <row r="132" spans="1:7" ht="45">
      <c r="A132" s="88" t="s">
        <v>768</v>
      </c>
      <c r="B132" s="155" t="s">
        <v>16</v>
      </c>
      <c r="C132" s="126" t="s">
        <v>141</v>
      </c>
      <c r="D132" s="133">
        <v>13</v>
      </c>
      <c r="E132" s="130" t="s">
        <v>754</v>
      </c>
      <c r="F132" s="126"/>
      <c r="G132" s="196">
        <f>SUM(G133)</f>
        <v>606700</v>
      </c>
    </row>
    <row r="133" spans="1:7" ht="30">
      <c r="A133" s="88" t="s">
        <v>780</v>
      </c>
      <c r="B133" s="155" t="s">
        <v>16</v>
      </c>
      <c r="C133" s="126" t="s">
        <v>141</v>
      </c>
      <c r="D133" s="133">
        <v>13</v>
      </c>
      <c r="E133" s="130" t="s">
        <v>756</v>
      </c>
      <c r="F133" s="126"/>
      <c r="G133" s="196">
        <f>SUM(G134)</f>
        <v>606700</v>
      </c>
    </row>
    <row r="134" spans="1:7" ht="15">
      <c r="A134" s="88" t="s">
        <v>124</v>
      </c>
      <c r="B134" s="155" t="s">
        <v>16</v>
      </c>
      <c r="C134" s="126" t="s">
        <v>141</v>
      </c>
      <c r="D134" s="133">
        <v>13</v>
      </c>
      <c r="E134" s="130" t="s">
        <v>757</v>
      </c>
      <c r="F134" s="126"/>
      <c r="G134" s="196">
        <f>SUM(G135)</f>
        <v>606700</v>
      </c>
    </row>
    <row r="135" spans="1:7" ht="30">
      <c r="A135" s="88" t="s">
        <v>105</v>
      </c>
      <c r="B135" s="155" t="s">
        <v>16</v>
      </c>
      <c r="C135" s="126" t="s">
        <v>141</v>
      </c>
      <c r="D135" s="133">
        <v>13</v>
      </c>
      <c r="E135" s="130" t="s">
        <v>757</v>
      </c>
      <c r="F135" s="126" t="s">
        <v>147</v>
      </c>
      <c r="G135" s="196">
        <v>606700</v>
      </c>
    </row>
    <row r="136" spans="1:7" ht="60">
      <c r="A136" s="88" t="s">
        <v>758</v>
      </c>
      <c r="B136" s="156" t="s">
        <v>16</v>
      </c>
      <c r="C136" s="126" t="s">
        <v>141</v>
      </c>
      <c r="D136" s="133">
        <v>13</v>
      </c>
      <c r="E136" s="130" t="s">
        <v>759</v>
      </c>
      <c r="F136" s="126"/>
      <c r="G136" s="196">
        <f>SUM(G137)</f>
        <v>90140</v>
      </c>
    </row>
    <row r="137" spans="1:7" ht="75">
      <c r="A137" s="88" t="s">
        <v>760</v>
      </c>
      <c r="B137" s="155" t="s">
        <v>16</v>
      </c>
      <c r="C137" s="126" t="s">
        <v>141</v>
      </c>
      <c r="D137" s="133">
        <v>13</v>
      </c>
      <c r="E137" s="130" t="s">
        <v>761</v>
      </c>
      <c r="F137" s="126"/>
      <c r="G137" s="196">
        <f>SUM(G138)</f>
        <v>90140</v>
      </c>
    </row>
    <row r="138" spans="1:7" ht="15">
      <c r="A138" s="88" t="s">
        <v>124</v>
      </c>
      <c r="B138" s="155" t="s">
        <v>16</v>
      </c>
      <c r="C138" s="126" t="s">
        <v>141</v>
      </c>
      <c r="D138" s="133">
        <v>13</v>
      </c>
      <c r="E138" s="130" t="s">
        <v>762</v>
      </c>
      <c r="F138" s="126"/>
      <c r="G138" s="196">
        <f>SUM(G139)</f>
        <v>90140</v>
      </c>
    </row>
    <row r="139" spans="1:7" ht="30">
      <c r="A139" s="88" t="s">
        <v>105</v>
      </c>
      <c r="B139" s="155" t="s">
        <v>16</v>
      </c>
      <c r="C139" s="126" t="s">
        <v>141</v>
      </c>
      <c r="D139" s="133">
        <v>13</v>
      </c>
      <c r="E139" s="130" t="s">
        <v>762</v>
      </c>
      <c r="F139" s="126" t="s">
        <v>147</v>
      </c>
      <c r="G139" s="196">
        <v>90140</v>
      </c>
    </row>
    <row r="140" spans="1:7" ht="28.5">
      <c r="A140" s="30" t="s">
        <v>154</v>
      </c>
      <c r="B140" s="155" t="s">
        <v>16</v>
      </c>
      <c r="C140" s="127" t="s">
        <v>141</v>
      </c>
      <c r="D140" s="132">
        <v>13</v>
      </c>
      <c r="E140" s="128" t="s">
        <v>280</v>
      </c>
      <c r="F140" s="127"/>
      <c r="G140" s="195">
        <f>SUM(G141)</f>
        <v>27397783.95</v>
      </c>
    </row>
    <row r="141" spans="1:7" ht="15">
      <c r="A141" s="27" t="s">
        <v>223</v>
      </c>
      <c r="B141" s="155" t="s">
        <v>16</v>
      </c>
      <c r="C141" s="126" t="s">
        <v>141</v>
      </c>
      <c r="D141" s="133">
        <v>13</v>
      </c>
      <c r="E141" s="130" t="s">
        <v>281</v>
      </c>
      <c r="F141" s="126"/>
      <c r="G141" s="196">
        <f>SUM(G142+G146)</f>
        <v>27397783.95</v>
      </c>
    </row>
    <row r="142" spans="1:7" ht="15">
      <c r="A142" s="88" t="s">
        <v>124</v>
      </c>
      <c r="B142" s="155" t="s">
        <v>16</v>
      </c>
      <c r="C142" s="126" t="s">
        <v>184</v>
      </c>
      <c r="D142" s="133">
        <v>13</v>
      </c>
      <c r="E142" s="130" t="s">
        <v>282</v>
      </c>
      <c r="F142" s="126"/>
      <c r="G142" s="196">
        <f>SUM(G143:G145)</f>
        <v>27077783.95</v>
      </c>
    </row>
    <row r="143" spans="1:7" ht="30">
      <c r="A143" s="88" t="s">
        <v>105</v>
      </c>
      <c r="B143" s="155" t="s">
        <v>16</v>
      </c>
      <c r="C143" s="126" t="s">
        <v>141</v>
      </c>
      <c r="D143" s="133">
        <v>13</v>
      </c>
      <c r="E143" s="130" t="s">
        <v>282</v>
      </c>
      <c r="F143" s="126" t="s">
        <v>147</v>
      </c>
      <c r="G143" s="196">
        <v>515700</v>
      </c>
    </row>
    <row r="144" spans="1:7" ht="15">
      <c r="A144" s="88" t="s">
        <v>170</v>
      </c>
      <c r="B144" s="155" t="s">
        <v>16</v>
      </c>
      <c r="C144" s="126" t="s">
        <v>141</v>
      </c>
      <c r="D144" s="133">
        <v>13</v>
      </c>
      <c r="E144" s="130" t="s">
        <v>282</v>
      </c>
      <c r="F144" s="126" t="s">
        <v>169</v>
      </c>
      <c r="G144" s="196">
        <v>100000</v>
      </c>
    </row>
    <row r="145" spans="1:7" ht="15">
      <c r="A145" s="88" t="s">
        <v>149</v>
      </c>
      <c r="B145" s="155" t="s">
        <v>16</v>
      </c>
      <c r="C145" s="126" t="s">
        <v>141</v>
      </c>
      <c r="D145" s="133">
        <v>13</v>
      </c>
      <c r="E145" s="130" t="s">
        <v>282</v>
      </c>
      <c r="F145" s="126" t="s">
        <v>148</v>
      </c>
      <c r="G145" s="196">
        <v>26462083.95</v>
      </c>
    </row>
    <row r="146" spans="1:7" ht="15">
      <c r="A146" s="88" t="s">
        <v>88</v>
      </c>
      <c r="B146" s="155" t="s">
        <v>16</v>
      </c>
      <c r="C146" s="126" t="s">
        <v>141</v>
      </c>
      <c r="D146" s="133">
        <v>13</v>
      </c>
      <c r="E146" s="130" t="s">
        <v>87</v>
      </c>
      <c r="F146" s="126"/>
      <c r="G146" s="196">
        <f>SUM(G147)</f>
        <v>320000</v>
      </c>
    </row>
    <row r="147" spans="1:7" ht="30">
      <c r="A147" s="88" t="s">
        <v>105</v>
      </c>
      <c r="B147" s="155" t="s">
        <v>16</v>
      </c>
      <c r="C147" s="126" t="s">
        <v>141</v>
      </c>
      <c r="D147" s="133">
        <v>13</v>
      </c>
      <c r="E147" s="130" t="s">
        <v>87</v>
      </c>
      <c r="F147" s="126" t="s">
        <v>147</v>
      </c>
      <c r="G147" s="196">
        <v>320000</v>
      </c>
    </row>
    <row r="148" spans="1:7" ht="23.25" customHeight="1">
      <c r="A148" s="91" t="s">
        <v>178</v>
      </c>
      <c r="B148" s="155" t="s">
        <v>16</v>
      </c>
      <c r="C148" s="127" t="s">
        <v>141</v>
      </c>
      <c r="D148" s="132">
        <v>13</v>
      </c>
      <c r="E148" s="128" t="s">
        <v>259</v>
      </c>
      <c r="F148" s="127"/>
      <c r="G148" s="195">
        <f>SUM(G149)</f>
        <v>40000</v>
      </c>
    </row>
    <row r="149" spans="1:7" ht="15">
      <c r="A149" s="27" t="s">
        <v>179</v>
      </c>
      <c r="B149" s="155" t="s">
        <v>16</v>
      </c>
      <c r="C149" s="126" t="s">
        <v>141</v>
      </c>
      <c r="D149" s="133">
        <v>13</v>
      </c>
      <c r="E149" s="130" t="s">
        <v>284</v>
      </c>
      <c r="F149" s="126"/>
      <c r="G149" s="196">
        <f>SUM(G150)</f>
        <v>40000</v>
      </c>
    </row>
    <row r="150" spans="1:7" ht="15">
      <c r="A150" s="88" t="s">
        <v>993</v>
      </c>
      <c r="B150" s="156" t="s">
        <v>16</v>
      </c>
      <c r="C150" s="126" t="s">
        <v>141</v>
      </c>
      <c r="D150" s="133">
        <v>13</v>
      </c>
      <c r="E150" s="130" t="s">
        <v>995</v>
      </c>
      <c r="F150" s="126"/>
      <c r="G150" s="196">
        <f>SUM(G151)</f>
        <v>40000</v>
      </c>
    </row>
    <row r="151" spans="1:7" ht="21" customHeight="1">
      <c r="A151" s="88" t="s">
        <v>994</v>
      </c>
      <c r="B151" s="155" t="s">
        <v>16</v>
      </c>
      <c r="C151" s="126" t="s">
        <v>141</v>
      </c>
      <c r="D151" s="133">
        <v>13</v>
      </c>
      <c r="E151" s="130" t="s">
        <v>995</v>
      </c>
      <c r="F151" s="126" t="s">
        <v>169</v>
      </c>
      <c r="G151" s="196">
        <v>40000</v>
      </c>
    </row>
    <row r="152" spans="1:7" ht="28.5">
      <c r="A152" s="30" t="s">
        <v>186</v>
      </c>
      <c r="B152" s="155" t="s">
        <v>16</v>
      </c>
      <c r="C152" s="127" t="s">
        <v>141</v>
      </c>
      <c r="D152" s="132">
        <v>13</v>
      </c>
      <c r="E152" s="128" t="s">
        <v>287</v>
      </c>
      <c r="F152" s="127"/>
      <c r="G152" s="195">
        <f>SUM(G153)</f>
        <v>14595827</v>
      </c>
    </row>
    <row r="153" spans="1:7" ht="30">
      <c r="A153" s="90" t="s">
        <v>187</v>
      </c>
      <c r="B153" s="155" t="s">
        <v>16</v>
      </c>
      <c r="C153" s="126" t="s">
        <v>141</v>
      </c>
      <c r="D153" s="133">
        <v>13</v>
      </c>
      <c r="E153" s="130" t="s">
        <v>288</v>
      </c>
      <c r="F153" s="126"/>
      <c r="G153" s="196">
        <f>SUM(G154)</f>
        <v>14595827</v>
      </c>
    </row>
    <row r="154" spans="1:7" ht="30">
      <c r="A154" s="27" t="s">
        <v>217</v>
      </c>
      <c r="B154" s="155" t="s">
        <v>16</v>
      </c>
      <c r="C154" s="126" t="s">
        <v>141</v>
      </c>
      <c r="D154" s="133">
        <v>13</v>
      </c>
      <c r="E154" s="130" t="s">
        <v>289</v>
      </c>
      <c r="F154" s="126"/>
      <c r="G154" s="196">
        <f>SUM(G155:G157)</f>
        <v>14595827</v>
      </c>
    </row>
    <row r="155" spans="1:7" ht="45">
      <c r="A155" s="88" t="s">
        <v>212</v>
      </c>
      <c r="B155" s="155" t="s">
        <v>16</v>
      </c>
      <c r="C155" s="126" t="s">
        <v>141</v>
      </c>
      <c r="D155" s="133">
        <v>13</v>
      </c>
      <c r="E155" s="130" t="s">
        <v>289</v>
      </c>
      <c r="F155" s="126" t="s">
        <v>144</v>
      </c>
      <c r="G155" s="196">
        <v>8831424</v>
      </c>
    </row>
    <row r="156" spans="1:7" ht="30">
      <c r="A156" s="88" t="s">
        <v>105</v>
      </c>
      <c r="B156" s="155" t="s">
        <v>16</v>
      </c>
      <c r="C156" s="126" t="s">
        <v>141</v>
      </c>
      <c r="D156" s="133">
        <v>13</v>
      </c>
      <c r="E156" s="130" t="s">
        <v>289</v>
      </c>
      <c r="F156" s="126" t="s">
        <v>147</v>
      </c>
      <c r="G156" s="196">
        <v>5451438</v>
      </c>
    </row>
    <row r="157" spans="1:7" ht="21.75" customHeight="1">
      <c r="A157" s="88" t="s">
        <v>149</v>
      </c>
      <c r="B157" s="155" t="s">
        <v>16</v>
      </c>
      <c r="C157" s="126" t="s">
        <v>141</v>
      </c>
      <c r="D157" s="133">
        <v>13</v>
      </c>
      <c r="E157" s="130" t="s">
        <v>289</v>
      </c>
      <c r="F157" s="126" t="s">
        <v>148</v>
      </c>
      <c r="G157" s="196">
        <v>312965</v>
      </c>
    </row>
    <row r="158" spans="1:7" ht="28.5">
      <c r="A158" s="87" t="s">
        <v>209</v>
      </c>
      <c r="B158" s="155" t="s">
        <v>16</v>
      </c>
      <c r="C158" s="127" t="s">
        <v>146</v>
      </c>
      <c r="D158" s="132"/>
      <c r="E158" s="128"/>
      <c r="F158" s="126"/>
      <c r="G158" s="195">
        <f>SUM(G159)</f>
        <v>1233045</v>
      </c>
    </row>
    <row r="159" spans="1:7" ht="28.5">
      <c r="A159" s="87" t="s">
        <v>210</v>
      </c>
      <c r="B159" s="155" t="s">
        <v>16</v>
      </c>
      <c r="C159" s="127" t="s">
        <v>146</v>
      </c>
      <c r="D159" s="134" t="s">
        <v>162</v>
      </c>
      <c r="E159" s="128"/>
      <c r="F159" s="126"/>
      <c r="G159" s="195">
        <f>SUM(G160+G168)</f>
        <v>1233045</v>
      </c>
    </row>
    <row r="160" spans="1:7" ht="33.75" customHeight="1">
      <c r="A160" s="30" t="s">
        <v>649</v>
      </c>
      <c r="B160" s="155" t="s">
        <v>16</v>
      </c>
      <c r="C160" s="127" t="s">
        <v>146</v>
      </c>
      <c r="D160" s="134" t="s">
        <v>162</v>
      </c>
      <c r="E160" s="128" t="s">
        <v>290</v>
      </c>
      <c r="F160" s="127"/>
      <c r="G160" s="195">
        <f>SUM(G161)</f>
        <v>1182165</v>
      </c>
    </row>
    <row r="161" spans="1:7" ht="52.5" customHeight="1">
      <c r="A161" s="90" t="s">
        <v>781</v>
      </c>
      <c r="B161" s="155" t="s">
        <v>16</v>
      </c>
      <c r="C161" s="126" t="s">
        <v>146</v>
      </c>
      <c r="D161" s="129" t="s">
        <v>162</v>
      </c>
      <c r="E161" s="130" t="s">
        <v>291</v>
      </c>
      <c r="F161" s="126"/>
      <c r="G161" s="196">
        <f>SUM(G162+G165)</f>
        <v>1182165</v>
      </c>
    </row>
    <row r="162" spans="1:7" ht="30">
      <c r="A162" s="90" t="s">
        <v>651</v>
      </c>
      <c r="B162" s="156" t="s">
        <v>16</v>
      </c>
      <c r="C162" s="126" t="s">
        <v>146</v>
      </c>
      <c r="D162" s="129" t="s">
        <v>162</v>
      </c>
      <c r="E162" s="130" t="s">
        <v>292</v>
      </c>
      <c r="F162" s="126"/>
      <c r="G162" s="196">
        <f>SUM(G163)</f>
        <v>1082165</v>
      </c>
    </row>
    <row r="163" spans="1:7" ht="30">
      <c r="A163" s="27" t="s">
        <v>217</v>
      </c>
      <c r="B163" s="155" t="s">
        <v>16</v>
      </c>
      <c r="C163" s="126" t="s">
        <v>146</v>
      </c>
      <c r="D163" s="129" t="s">
        <v>162</v>
      </c>
      <c r="E163" s="130" t="s">
        <v>293</v>
      </c>
      <c r="F163" s="126"/>
      <c r="G163" s="196">
        <f>SUM(G164)</f>
        <v>1082165</v>
      </c>
    </row>
    <row r="164" spans="1:7" ht="45">
      <c r="A164" s="88" t="s">
        <v>212</v>
      </c>
      <c r="B164" s="155" t="s">
        <v>16</v>
      </c>
      <c r="C164" s="126" t="s">
        <v>146</v>
      </c>
      <c r="D164" s="129" t="s">
        <v>162</v>
      </c>
      <c r="E164" s="130" t="s">
        <v>293</v>
      </c>
      <c r="F164" s="126" t="s">
        <v>144</v>
      </c>
      <c r="G164" s="196">
        <v>1082165</v>
      </c>
    </row>
    <row r="165" spans="1:7" ht="45">
      <c r="A165" s="90" t="s">
        <v>82</v>
      </c>
      <c r="B165" s="155" t="s">
        <v>16</v>
      </c>
      <c r="C165" s="126" t="s">
        <v>146</v>
      </c>
      <c r="D165" s="129" t="s">
        <v>162</v>
      </c>
      <c r="E165" s="130" t="s">
        <v>294</v>
      </c>
      <c r="F165" s="126"/>
      <c r="G165" s="196">
        <f>SUM(G166)</f>
        <v>100000</v>
      </c>
    </row>
    <row r="166" spans="1:7" ht="45">
      <c r="A166" s="88" t="s">
        <v>21</v>
      </c>
      <c r="B166" s="155" t="s">
        <v>16</v>
      </c>
      <c r="C166" s="126" t="s">
        <v>146</v>
      </c>
      <c r="D166" s="129" t="s">
        <v>162</v>
      </c>
      <c r="E166" s="130" t="s">
        <v>20</v>
      </c>
      <c r="F166" s="126"/>
      <c r="G166" s="196">
        <f>SUM(G167)</f>
        <v>100000</v>
      </c>
    </row>
    <row r="167" spans="1:7" ht="30">
      <c r="A167" s="88" t="s">
        <v>105</v>
      </c>
      <c r="B167" s="155" t="s">
        <v>16</v>
      </c>
      <c r="C167" s="126" t="s">
        <v>146</v>
      </c>
      <c r="D167" s="129" t="s">
        <v>162</v>
      </c>
      <c r="E167" s="130" t="s">
        <v>20</v>
      </c>
      <c r="F167" s="126" t="s">
        <v>147</v>
      </c>
      <c r="G167" s="196">
        <v>100000</v>
      </c>
    </row>
    <row r="168" spans="1:7" ht="28.5">
      <c r="A168" s="87" t="s">
        <v>751</v>
      </c>
      <c r="B168" s="155" t="s">
        <v>16</v>
      </c>
      <c r="C168" s="127" t="s">
        <v>146</v>
      </c>
      <c r="D168" s="134" t="s">
        <v>162</v>
      </c>
      <c r="E168" s="128" t="s">
        <v>752</v>
      </c>
      <c r="F168" s="126"/>
      <c r="G168" s="195">
        <f>SUM(G169)</f>
        <v>50880</v>
      </c>
    </row>
    <row r="169" spans="1:7" ht="38.25" customHeight="1">
      <c r="A169" s="88" t="s">
        <v>768</v>
      </c>
      <c r="B169" s="155" t="s">
        <v>16</v>
      </c>
      <c r="C169" s="126" t="s">
        <v>146</v>
      </c>
      <c r="D169" s="129" t="s">
        <v>162</v>
      </c>
      <c r="E169" s="130" t="s">
        <v>754</v>
      </c>
      <c r="F169" s="126"/>
      <c r="G169" s="196">
        <f>SUM(G170)</f>
        <v>50880</v>
      </c>
    </row>
    <row r="170" spans="1:7" ht="30">
      <c r="A170" s="88" t="s">
        <v>780</v>
      </c>
      <c r="B170" s="155" t="s">
        <v>16</v>
      </c>
      <c r="C170" s="126" t="s">
        <v>146</v>
      </c>
      <c r="D170" s="129" t="s">
        <v>162</v>
      </c>
      <c r="E170" s="130" t="s">
        <v>756</v>
      </c>
      <c r="F170" s="126"/>
      <c r="G170" s="196">
        <f>SUM(G171)</f>
        <v>50880</v>
      </c>
    </row>
    <row r="171" spans="1:7" ht="45">
      <c r="A171" s="88" t="s">
        <v>21</v>
      </c>
      <c r="B171" s="155" t="s">
        <v>16</v>
      </c>
      <c r="C171" s="126" t="s">
        <v>146</v>
      </c>
      <c r="D171" s="129" t="s">
        <v>162</v>
      </c>
      <c r="E171" s="130" t="s">
        <v>763</v>
      </c>
      <c r="F171" s="126"/>
      <c r="G171" s="196">
        <f>SUM(G172)</f>
        <v>50880</v>
      </c>
    </row>
    <row r="172" spans="1:7" ht="30">
      <c r="A172" s="88" t="s">
        <v>105</v>
      </c>
      <c r="B172" s="155" t="s">
        <v>16</v>
      </c>
      <c r="C172" s="126" t="s">
        <v>146</v>
      </c>
      <c r="D172" s="129" t="s">
        <v>162</v>
      </c>
      <c r="E172" s="130" t="s">
        <v>763</v>
      </c>
      <c r="F172" s="126" t="s">
        <v>147</v>
      </c>
      <c r="G172" s="196">
        <v>50880</v>
      </c>
    </row>
    <row r="173" spans="1:7" ht="15">
      <c r="A173" s="87" t="s">
        <v>155</v>
      </c>
      <c r="B173" s="155" t="s">
        <v>16</v>
      </c>
      <c r="C173" s="127" t="s">
        <v>151</v>
      </c>
      <c r="D173" s="129"/>
      <c r="E173" s="128"/>
      <c r="F173" s="126"/>
      <c r="G173" s="195">
        <f>SUM(G174+G197)</f>
        <v>84994999.41</v>
      </c>
    </row>
    <row r="174" spans="1:7" ht="15">
      <c r="A174" s="87" t="s">
        <v>122</v>
      </c>
      <c r="B174" s="155" t="s">
        <v>16</v>
      </c>
      <c r="C174" s="127" t="s">
        <v>151</v>
      </c>
      <c r="D174" s="134" t="s">
        <v>162</v>
      </c>
      <c r="E174" s="128"/>
      <c r="F174" s="126"/>
      <c r="G174" s="195">
        <f>SUM(G175+G192)</f>
        <v>81905970.41</v>
      </c>
    </row>
    <row r="175" spans="1:7" ht="42.75">
      <c r="A175" s="30" t="s">
        <v>295</v>
      </c>
      <c r="B175" s="155" t="s">
        <v>16</v>
      </c>
      <c r="C175" s="127" t="s">
        <v>151</v>
      </c>
      <c r="D175" s="134" t="s">
        <v>162</v>
      </c>
      <c r="E175" s="128" t="s">
        <v>296</v>
      </c>
      <c r="F175" s="127"/>
      <c r="G175" s="195">
        <f>SUM(G176+G189)</f>
        <v>45919152.41</v>
      </c>
    </row>
    <row r="176" spans="1:7" ht="46.5" customHeight="1">
      <c r="A176" s="90" t="s">
        <v>297</v>
      </c>
      <c r="B176" s="155" t="s">
        <v>16</v>
      </c>
      <c r="C176" s="126" t="s">
        <v>151</v>
      </c>
      <c r="D176" s="129" t="s">
        <v>162</v>
      </c>
      <c r="E176" s="130" t="s">
        <v>298</v>
      </c>
      <c r="F176" s="126"/>
      <c r="G176" s="196">
        <f>SUM(G184+G177)</f>
        <v>45469152.41</v>
      </c>
    </row>
    <row r="177" spans="1:7" ht="30">
      <c r="A177" s="90" t="s">
        <v>908</v>
      </c>
      <c r="B177" s="155" t="s">
        <v>16</v>
      </c>
      <c r="C177" s="126" t="s">
        <v>151</v>
      </c>
      <c r="D177" s="129" t="s">
        <v>162</v>
      </c>
      <c r="E177" s="130" t="s">
        <v>909</v>
      </c>
      <c r="F177" s="126"/>
      <c r="G177" s="196">
        <f>SUM(G182+G180+G178)</f>
        <v>38982350.75</v>
      </c>
    </row>
    <row r="178" spans="1:7" ht="75">
      <c r="A178" s="90" t="s">
        <v>1031</v>
      </c>
      <c r="B178" s="155" t="s">
        <v>16</v>
      </c>
      <c r="C178" s="126" t="s">
        <v>151</v>
      </c>
      <c r="D178" s="129" t="s">
        <v>162</v>
      </c>
      <c r="E178" s="130" t="s">
        <v>996</v>
      </c>
      <c r="F178" s="126"/>
      <c r="G178" s="196">
        <f>SUM(G179)</f>
        <v>968555</v>
      </c>
    </row>
    <row r="179" spans="1:7" ht="30">
      <c r="A179" s="88" t="s">
        <v>229</v>
      </c>
      <c r="B179" s="155" t="s">
        <v>16</v>
      </c>
      <c r="C179" s="126" t="s">
        <v>151</v>
      </c>
      <c r="D179" s="129" t="s">
        <v>162</v>
      </c>
      <c r="E179" s="130" t="s">
        <v>996</v>
      </c>
      <c r="F179" s="126" t="s">
        <v>128</v>
      </c>
      <c r="G179" s="196">
        <v>968555</v>
      </c>
    </row>
    <row r="180" spans="1:7" ht="45">
      <c r="A180" s="267" t="s">
        <v>951</v>
      </c>
      <c r="B180" s="155" t="s">
        <v>16</v>
      </c>
      <c r="C180" s="126" t="s">
        <v>151</v>
      </c>
      <c r="D180" s="129" t="s">
        <v>162</v>
      </c>
      <c r="E180" s="130" t="s">
        <v>950</v>
      </c>
      <c r="F180" s="126"/>
      <c r="G180" s="196">
        <f>SUM(G181)</f>
        <v>36013795.75</v>
      </c>
    </row>
    <row r="181" spans="1:7" ht="30">
      <c r="A181" s="88" t="s">
        <v>229</v>
      </c>
      <c r="B181" s="155" t="s">
        <v>16</v>
      </c>
      <c r="C181" s="126" t="s">
        <v>151</v>
      </c>
      <c r="D181" s="129" t="s">
        <v>162</v>
      </c>
      <c r="E181" s="130" t="s">
        <v>950</v>
      </c>
      <c r="F181" s="126" t="s">
        <v>128</v>
      </c>
      <c r="G181" s="196">
        <v>36013795.75</v>
      </c>
    </row>
    <row r="182" spans="1:7" ht="30">
      <c r="A182" s="90" t="s">
        <v>932</v>
      </c>
      <c r="B182" s="155" t="s">
        <v>16</v>
      </c>
      <c r="C182" s="126" t="s">
        <v>151</v>
      </c>
      <c r="D182" s="129" t="s">
        <v>162</v>
      </c>
      <c r="E182" s="130" t="s">
        <v>910</v>
      </c>
      <c r="F182" s="126"/>
      <c r="G182" s="196">
        <f>SUM(G183)</f>
        <v>2000000</v>
      </c>
    </row>
    <row r="183" spans="1:7" ht="30">
      <c r="A183" s="88" t="s">
        <v>229</v>
      </c>
      <c r="B183" s="155" t="s">
        <v>16</v>
      </c>
      <c r="C183" s="126" t="s">
        <v>151</v>
      </c>
      <c r="D183" s="129" t="s">
        <v>162</v>
      </c>
      <c r="E183" s="130" t="s">
        <v>910</v>
      </c>
      <c r="F183" s="126" t="s">
        <v>128</v>
      </c>
      <c r="G183" s="196">
        <v>2000000</v>
      </c>
    </row>
    <row r="184" spans="1:7" ht="30">
      <c r="A184" s="111" t="s">
        <v>782</v>
      </c>
      <c r="B184" s="155" t="s">
        <v>16</v>
      </c>
      <c r="C184" s="126" t="s">
        <v>151</v>
      </c>
      <c r="D184" s="129" t="s">
        <v>162</v>
      </c>
      <c r="E184" s="130" t="s">
        <v>299</v>
      </c>
      <c r="F184" s="126"/>
      <c r="G184" s="196">
        <f>SUM(G187+G185)</f>
        <v>6486801.66</v>
      </c>
    </row>
    <row r="185" spans="1:7" ht="45">
      <c r="A185" s="88" t="s">
        <v>907</v>
      </c>
      <c r="B185" s="155" t="s">
        <v>16</v>
      </c>
      <c r="C185" s="126" t="s">
        <v>151</v>
      </c>
      <c r="D185" s="129" t="s">
        <v>162</v>
      </c>
      <c r="E185" s="130" t="s">
        <v>906</v>
      </c>
      <c r="F185" s="126"/>
      <c r="G185" s="196">
        <f>SUM(G186)</f>
        <v>1848650</v>
      </c>
    </row>
    <row r="186" spans="1:7" ht="15">
      <c r="A186" s="88" t="s">
        <v>152</v>
      </c>
      <c r="B186" s="155" t="s">
        <v>16</v>
      </c>
      <c r="C186" s="126" t="s">
        <v>151</v>
      </c>
      <c r="D186" s="129" t="s">
        <v>162</v>
      </c>
      <c r="E186" s="130" t="s">
        <v>906</v>
      </c>
      <c r="F186" s="126" t="s">
        <v>206</v>
      </c>
      <c r="G186" s="196">
        <v>1848650</v>
      </c>
    </row>
    <row r="187" spans="1:7" ht="45">
      <c r="A187" s="135" t="s">
        <v>624</v>
      </c>
      <c r="B187" s="155" t="s">
        <v>16</v>
      </c>
      <c r="C187" s="126" t="s">
        <v>151</v>
      </c>
      <c r="D187" s="129" t="s">
        <v>162</v>
      </c>
      <c r="E187" s="130" t="s">
        <v>623</v>
      </c>
      <c r="F187" s="126"/>
      <c r="G187" s="196">
        <f>SUM(G188)</f>
        <v>4638151.66</v>
      </c>
    </row>
    <row r="188" spans="1:7" s="1" customFormat="1" ht="15">
      <c r="A188" s="88" t="s">
        <v>152</v>
      </c>
      <c r="B188" s="155" t="s">
        <v>16</v>
      </c>
      <c r="C188" s="126" t="s">
        <v>151</v>
      </c>
      <c r="D188" s="129" t="s">
        <v>162</v>
      </c>
      <c r="E188" s="130" t="s">
        <v>623</v>
      </c>
      <c r="F188" s="126" t="s">
        <v>206</v>
      </c>
      <c r="G188" s="196">
        <v>4638151.66</v>
      </c>
    </row>
    <row r="189" spans="1:7" s="1" customFormat="1" ht="30">
      <c r="A189" s="88" t="s">
        <v>890</v>
      </c>
      <c r="B189" s="155" t="s">
        <v>16</v>
      </c>
      <c r="C189" s="126" t="s">
        <v>151</v>
      </c>
      <c r="D189" s="129" t="s">
        <v>162</v>
      </c>
      <c r="E189" s="130" t="s">
        <v>732</v>
      </c>
      <c r="F189" s="126"/>
      <c r="G189" s="196">
        <f>SUM(G190)</f>
        <v>450000</v>
      </c>
    </row>
    <row r="190" spans="1:7" s="1" customFormat="1" ht="15">
      <c r="A190" s="88" t="s">
        <v>891</v>
      </c>
      <c r="B190" s="155" t="s">
        <v>16</v>
      </c>
      <c r="C190" s="126" t="s">
        <v>151</v>
      </c>
      <c r="D190" s="129" t="s">
        <v>162</v>
      </c>
      <c r="E190" s="130" t="s">
        <v>892</v>
      </c>
      <c r="F190" s="126"/>
      <c r="G190" s="196">
        <f>SUM(G191)</f>
        <v>450000</v>
      </c>
    </row>
    <row r="191" spans="1:7" s="3" customFormat="1" ht="30">
      <c r="A191" s="88" t="s">
        <v>105</v>
      </c>
      <c r="B191" s="155" t="s">
        <v>16</v>
      </c>
      <c r="C191" s="126" t="s">
        <v>151</v>
      </c>
      <c r="D191" s="129" t="s">
        <v>162</v>
      </c>
      <c r="E191" s="130" t="s">
        <v>892</v>
      </c>
      <c r="F191" s="126" t="s">
        <v>147</v>
      </c>
      <c r="G191" s="196">
        <v>450000</v>
      </c>
    </row>
    <row r="192" spans="1:7" s="1" customFormat="1" ht="28.5">
      <c r="A192" s="87" t="s">
        <v>640</v>
      </c>
      <c r="B192" s="155" t="s">
        <v>16</v>
      </c>
      <c r="C192" s="127" t="s">
        <v>151</v>
      </c>
      <c r="D192" s="134" t="s">
        <v>162</v>
      </c>
      <c r="E192" s="128" t="s">
        <v>637</v>
      </c>
      <c r="F192" s="127"/>
      <c r="G192" s="195">
        <f>SUM(G193)</f>
        <v>35986818</v>
      </c>
    </row>
    <row r="193" spans="1:7" s="1" customFormat="1" ht="45">
      <c r="A193" s="88" t="s">
        <v>641</v>
      </c>
      <c r="B193" s="156" t="s">
        <v>16</v>
      </c>
      <c r="C193" s="126" t="s">
        <v>151</v>
      </c>
      <c r="D193" s="129" t="s">
        <v>162</v>
      </c>
      <c r="E193" s="130" t="s">
        <v>638</v>
      </c>
      <c r="F193" s="126"/>
      <c r="G193" s="196">
        <f>SUM(G194)</f>
        <v>35986818</v>
      </c>
    </row>
    <row r="194" spans="1:7" s="1" customFormat="1" ht="30">
      <c r="A194" s="88" t="s">
        <v>642</v>
      </c>
      <c r="B194" s="156" t="s">
        <v>16</v>
      </c>
      <c r="C194" s="126" t="s">
        <v>151</v>
      </c>
      <c r="D194" s="129" t="s">
        <v>162</v>
      </c>
      <c r="E194" s="130" t="s">
        <v>639</v>
      </c>
      <c r="F194" s="126"/>
      <c r="G194" s="196">
        <f>SUM(G195)</f>
        <v>35986818</v>
      </c>
    </row>
    <row r="195" spans="1:7" s="1" customFormat="1" ht="15">
      <c r="A195" s="88" t="s">
        <v>899</v>
      </c>
      <c r="B195" s="156" t="s">
        <v>16</v>
      </c>
      <c r="C195" s="126" t="s">
        <v>151</v>
      </c>
      <c r="D195" s="129" t="s">
        <v>162</v>
      </c>
      <c r="E195" s="130" t="s">
        <v>738</v>
      </c>
      <c r="F195" s="126"/>
      <c r="G195" s="196">
        <f>SUM(G196)</f>
        <v>35986818</v>
      </c>
    </row>
    <row r="196" spans="1:7" s="1" customFormat="1" ht="30">
      <c r="A196" s="88" t="s">
        <v>229</v>
      </c>
      <c r="B196" s="155" t="s">
        <v>16</v>
      </c>
      <c r="C196" s="126" t="s">
        <v>151</v>
      </c>
      <c r="D196" s="129" t="s">
        <v>162</v>
      </c>
      <c r="E196" s="130" t="s">
        <v>738</v>
      </c>
      <c r="F196" s="126" t="s">
        <v>128</v>
      </c>
      <c r="G196" s="196">
        <v>35986818</v>
      </c>
    </row>
    <row r="197" spans="1:7" s="1" customFormat="1" ht="15">
      <c r="A197" s="91" t="s">
        <v>192</v>
      </c>
      <c r="B197" s="155" t="s">
        <v>16</v>
      </c>
      <c r="C197" s="127" t="s">
        <v>151</v>
      </c>
      <c r="D197" s="134" t="s">
        <v>190</v>
      </c>
      <c r="E197" s="128"/>
      <c r="F197" s="127"/>
      <c r="G197" s="195">
        <f>SUM(G198+G205+G217+G222+G231)</f>
        <v>3089029</v>
      </c>
    </row>
    <row r="198" spans="1:7" s="1" customFormat="1" ht="42.75">
      <c r="A198" s="30" t="s">
        <v>300</v>
      </c>
      <c r="B198" s="155" t="s">
        <v>16</v>
      </c>
      <c r="C198" s="127" t="s">
        <v>151</v>
      </c>
      <c r="D198" s="134" t="s">
        <v>190</v>
      </c>
      <c r="E198" s="128" t="s">
        <v>691</v>
      </c>
      <c r="F198" s="127"/>
      <c r="G198" s="195">
        <f>SUM(G199)</f>
        <v>514000</v>
      </c>
    </row>
    <row r="199" spans="1:7" s="1" customFormat="1" ht="60">
      <c r="A199" s="88" t="s">
        <v>302</v>
      </c>
      <c r="B199" s="155" t="s">
        <v>16</v>
      </c>
      <c r="C199" s="126" t="s">
        <v>151</v>
      </c>
      <c r="D199" s="129" t="s">
        <v>190</v>
      </c>
      <c r="E199" s="130" t="s">
        <v>303</v>
      </c>
      <c r="F199" s="126"/>
      <c r="G199" s="196">
        <f>SUM(G200)</f>
        <v>514000</v>
      </c>
    </row>
    <row r="200" spans="1:7" s="1" customFormat="1" ht="30">
      <c r="A200" s="88" t="s">
        <v>304</v>
      </c>
      <c r="B200" s="155" t="s">
        <v>16</v>
      </c>
      <c r="C200" s="126" t="s">
        <v>151</v>
      </c>
      <c r="D200" s="129" t="s">
        <v>190</v>
      </c>
      <c r="E200" s="130" t="s">
        <v>305</v>
      </c>
      <c r="F200" s="126"/>
      <c r="G200" s="196">
        <f>SUM(G201+G203)</f>
        <v>514000</v>
      </c>
    </row>
    <row r="201" spans="1:7" s="1" customFormat="1" ht="15">
      <c r="A201" s="90" t="s">
        <v>306</v>
      </c>
      <c r="B201" s="155" t="s">
        <v>16</v>
      </c>
      <c r="C201" s="126" t="s">
        <v>151</v>
      </c>
      <c r="D201" s="129" t="s">
        <v>190</v>
      </c>
      <c r="E201" s="130" t="s">
        <v>307</v>
      </c>
      <c r="F201" s="126"/>
      <c r="G201" s="196">
        <f>SUM(G202)</f>
        <v>206000</v>
      </c>
    </row>
    <row r="202" spans="1:7" ht="30">
      <c r="A202" s="88" t="s">
        <v>105</v>
      </c>
      <c r="B202" s="155" t="s">
        <v>16</v>
      </c>
      <c r="C202" s="126" t="s">
        <v>151</v>
      </c>
      <c r="D202" s="129" t="s">
        <v>190</v>
      </c>
      <c r="E202" s="130" t="s">
        <v>308</v>
      </c>
      <c r="F202" s="126" t="s">
        <v>147</v>
      </c>
      <c r="G202" s="196">
        <v>206000</v>
      </c>
    </row>
    <row r="203" spans="1:7" ht="15">
      <c r="A203" s="88" t="s">
        <v>309</v>
      </c>
      <c r="B203" s="155" t="s">
        <v>16</v>
      </c>
      <c r="C203" s="126" t="s">
        <v>151</v>
      </c>
      <c r="D203" s="129" t="s">
        <v>190</v>
      </c>
      <c r="E203" s="130" t="s">
        <v>310</v>
      </c>
      <c r="F203" s="126"/>
      <c r="G203" s="196">
        <f>SUM(G204)</f>
        <v>308000</v>
      </c>
    </row>
    <row r="204" spans="1:7" ht="30">
      <c r="A204" s="88" t="s">
        <v>105</v>
      </c>
      <c r="B204" s="155" t="s">
        <v>16</v>
      </c>
      <c r="C204" s="126" t="s">
        <v>151</v>
      </c>
      <c r="D204" s="129" t="s">
        <v>190</v>
      </c>
      <c r="E204" s="130" t="s">
        <v>310</v>
      </c>
      <c r="F204" s="126" t="s">
        <v>147</v>
      </c>
      <c r="G204" s="196">
        <v>308000</v>
      </c>
    </row>
    <row r="205" spans="1:7" ht="42.75">
      <c r="A205" s="87" t="s">
        <v>28</v>
      </c>
      <c r="B205" s="155" t="s">
        <v>16</v>
      </c>
      <c r="C205" s="127" t="s">
        <v>151</v>
      </c>
      <c r="D205" s="134" t="s">
        <v>190</v>
      </c>
      <c r="E205" s="128" t="s">
        <v>23</v>
      </c>
      <c r="F205" s="127"/>
      <c r="G205" s="195">
        <f>SUM(G206)</f>
        <v>2306429</v>
      </c>
    </row>
    <row r="206" spans="1:7" ht="65.25" customHeight="1">
      <c r="A206" s="88" t="s">
        <v>57</v>
      </c>
      <c r="B206" s="155" t="s">
        <v>16</v>
      </c>
      <c r="C206" s="126" t="s">
        <v>151</v>
      </c>
      <c r="D206" s="129" t="s">
        <v>190</v>
      </c>
      <c r="E206" s="130" t="s">
        <v>58</v>
      </c>
      <c r="F206" s="126"/>
      <c r="G206" s="196">
        <f>SUM(G207)</f>
        <v>2306429</v>
      </c>
    </row>
    <row r="207" spans="1:7" ht="30">
      <c r="A207" s="88" t="s">
        <v>719</v>
      </c>
      <c r="B207" s="155" t="s">
        <v>16</v>
      </c>
      <c r="C207" s="126" t="s">
        <v>151</v>
      </c>
      <c r="D207" s="129" t="s">
        <v>190</v>
      </c>
      <c r="E207" s="130" t="s">
        <v>692</v>
      </c>
      <c r="F207" s="126"/>
      <c r="G207" s="196">
        <f>SUM(G210+G214+G212+G208)</f>
        <v>2306429</v>
      </c>
    </row>
    <row r="208" spans="1:7" ht="45">
      <c r="A208" s="88" t="s">
        <v>941</v>
      </c>
      <c r="B208" s="155" t="s">
        <v>16</v>
      </c>
      <c r="C208" s="126" t="s">
        <v>151</v>
      </c>
      <c r="D208" s="129" t="s">
        <v>190</v>
      </c>
      <c r="E208" s="130" t="s">
        <v>938</v>
      </c>
      <c r="F208" s="126"/>
      <c r="G208" s="196">
        <f>SUM(G209)</f>
        <v>1494948</v>
      </c>
    </row>
    <row r="209" spans="1:7" ht="15">
      <c r="A209" s="88" t="s">
        <v>152</v>
      </c>
      <c r="B209" s="155" t="s">
        <v>16</v>
      </c>
      <c r="C209" s="126" t="s">
        <v>151</v>
      </c>
      <c r="D209" s="129" t="s">
        <v>190</v>
      </c>
      <c r="E209" s="130" t="s">
        <v>938</v>
      </c>
      <c r="F209" s="126" t="s">
        <v>206</v>
      </c>
      <c r="G209" s="196">
        <v>1494948</v>
      </c>
    </row>
    <row r="210" spans="1:7" ht="75">
      <c r="A210" s="88" t="s">
        <v>934</v>
      </c>
      <c r="B210" s="155" t="s">
        <v>16</v>
      </c>
      <c r="C210" s="126" t="s">
        <v>151</v>
      </c>
      <c r="D210" s="129" t="s">
        <v>190</v>
      </c>
      <c r="E210" s="130" t="s">
        <v>693</v>
      </c>
      <c r="F210" s="126"/>
      <c r="G210" s="196">
        <f>SUM(G211)</f>
        <v>641481</v>
      </c>
    </row>
    <row r="211" spans="1:7" ht="15">
      <c r="A211" s="88" t="s">
        <v>152</v>
      </c>
      <c r="B211" s="155" t="s">
        <v>16</v>
      </c>
      <c r="C211" s="126" t="s">
        <v>151</v>
      </c>
      <c r="D211" s="129" t="s">
        <v>190</v>
      </c>
      <c r="E211" s="130" t="s">
        <v>693</v>
      </c>
      <c r="F211" s="126" t="s">
        <v>206</v>
      </c>
      <c r="G211" s="196">
        <v>641481</v>
      </c>
    </row>
    <row r="212" spans="1:7" s="1" customFormat="1" ht="45">
      <c r="A212" s="88" t="s">
        <v>904</v>
      </c>
      <c r="B212" s="155" t="s">
        <v>16</v>
      </c>
      <c r="C212" s="126" t="s">
        <v>151</v>
      </c>
      <c r="D212" s="129" t="s">
        <v>190</v>
      </c>
      <c r="E212" s="130" t="s">
        <v>903</v>
      </c>
      <c r="F212" s="126"/>
      <c r="G212" s="196">
        <f>SUM(G213)</f>
        <v>70000</v>
      </c>
    </row>
    <row r="213" spans="1:7" ht="15">
      <c r="A213" s="88" t="s">
        <v>152</v>
      </c>
      <c r="B213" s="155" t="s">
        <v>16</v>
      </c>
      <c r="C213" s="126" t="s">
        <v>151</v>
      </c>
      <c r="D213" s="129" t="s">
        <v>190</v>
      </c>
      <c r="E213" s="130" t="s">
        <v>903</v>
      </c>
      <c r="F213" s="126" t="s">
        <v>206</v>
      </c>
      <c r="G213" s="196">
        <v>70000</v>
      </c>
    </row>
    <row r="214" spans="1:7" ht="30">
      <c r="A214" s="88" t="s">
        <v>900</v>
      </c>
      <c r="B214" s="155" t="s">
        <v>16</v>
      </c>
      <c r="C214" s="126" t="s">
        <v>151</v>
      </c>
      <c r="D214" s="129" t="s">
        <v>190</v>
      </c>
      <c r="E214" s="130" t="s">
        <v>901</v>
      </c>
      <c r="F214" s="126"/>
      <c r="G214" s="196">
        <f>SUM(G215)</f>
        <v>100000</v>
      </c>
    </row>
    <row r="215" spans="1:7" ht="30">
      <c r="A215" s="88" t="s">
        <v>933</v>
      </c>
      <c r="B215" s="155" t="s">
        <v>16</v>
      </c>
      <c r="C215" s="126" t="s">
        <v>151</v>
      </c>
      <c r="D215" s="129" t="s">
        <v>190</v>
      </c>
      <c r="E215" s="130" t="s">
        <v>902</v>
      </c>
      <c r="F215" s="126"/>
      <c r="G215" s="196">
        <f>SUM(G216)</f>
        <v>100000</v>
      </c>
    </row>
    <row r="216" spans="1:7" ht="30">
      <c r="A216" s="88" t="s">
        <v>105</v>
      </c>
      <c r="B216" s="155" t="s">
        <v>16</v>
      </c>
      <c r="C216" s="126" t="s">
        <v>151</v>
      </c>
      <c r="D216" s="129" t="s">
        <v>190</v>
      </c>
      <c r="E216" s="130" t="s">
        <v>902</v>
      </c>
      <c r="F216" s="126" t="s">
        <v>147</v>
      </c>
      <c r="G216" s="196">
        <v>100000</v>
      </c>
    </row>
    <row r="217" spans="1:7" ht="42.75">
      <c r="A217" s="30" t="s">
        <v>295</v>
      </c>
      <c r="B217" s="156" t="s">
        <v>16</v>
      </c>
      <c r="C217" s="127" t="s">
        <v>151</v>
      </c>
      <c r="D217" s="134" t="s">
        <v>190</v>
      </c>
      <c r="E217" s="128" t="s">
        <v>296</v>
      </c>
      <c r="F217" s="127"/>
      <c r="G217" s="195">
        <f>SUM(G218)</f>
        <v>100000</v>
      </c>
    </row>
    <row r="218" spans="1:7" ht="60">
      <c r="A218" s="90" t="s">
        <v>311</v>
      </c>
      <c r="B218" s="156" t="s">
        <v>16</v>
      </c>
      <c r="C218" s="126" t="s">
        <v>151</v>
      </c>
      <c r="D218" s="129" t="s">
        <v>190</v>
      </c>
      <c r="E218" s="130" t="s">
        <v>312</v>
      </c>
      <c r="F218" s="126"/>
      <c r="G218" s="196">
        <f>SUM(G220)</f>
        <v>100000</v>
      </c>
    </row>
    <row r="219" spans="1:7" s="3" customFormat="1" ht="30">
      <c r="A219" s="90" t="s">
        <v>313</v>
      </c>
      <c r="B219" s="155" t="s">
        <v>16</v>
      </c>
      <c r="C219" s="126" t="s">
        <v>151</v>
      </c>
      <c r="D219" s="129" t="s">
        <v>190</v>
      </c>
      <c r="E219" s="130" t="s">
        <v>314</v>
      </c>
      <c r="F219" s="126"/>
      <c r="G219" s="196">
        <f>SUM(G220)</f>
        <v>100000</v>
      </c>
    </row>
    <row r="220" spans="1:7" s="1" customFormat="1" ht="30">
      <c r="A220" s="27" t="s">
        <v>191</v>
      </c>
      <c r="B220" s="155" t="s">
        <v>16</v>
      </c>
      <c r="C220" s="126" t="s">
        <v>151</v>
      </c>
      <c r="D220" s="129" t="s">
        <v>190</v>
      </c>
      <c r="E220" s="130" t="s">
        <v>315</v>
      </c>
      <c r="F220" s="126"/>
      <c r="G220" s="196">
        <f>SUM(G221)</f>
        <v>100000</v>
      </c>
    </row>
    <row r="221" spans="1:7" s="1" customFormat="1" ht="30">
      <c r="A221" s="88" t="s">
        <v>105</v>
      </c>
      <c r="B221" s="155" t="s">
        <v>16</v>
      </c>
      <c r="C221" s="126" t="s">
        <v>151</v>
      </c>
      <c r="D221" s="129" t="s">
        <v>190</v>
      </c>
      <c r="E221" s="130" t="s">
        <v>315</v>
      </c>
      <c r="F221" s="126" t="s">
        <v>147</v>
      </c>
      <c r="G221" s="196">
        <v>100000</v>
      </c>
    </row>
    <row r="222" spans="1:7" s="1" customFormat="1" ht="28.5">
      <c r="A222" s="87" t="s">
        <v>332</v>
      </c>
      <c r="B222" s="155" t="s">
        <v>16</v>
      </c>
      <c r="C222" s="127" t="s">
        <v>151</v>
      </c>
      <c r="D222" s="134" t="s">
        <v>190</v>
      </c>
      <c r="E222" s="128" t="s">
        <v>316</v>
      </c>
      <c r="F222" s="127"/>
      <c r="G222" s="195">
        <f>SUM(G223+G227)</f>
        <v>40000</v>
      </c>
    </row>
    <row r="223" spans="1:7" s="1" customFormat="1" ht="45">
      <c r="A223" s="88" t="s">
        <v>317</v>
      </c>
      <c r="B223" s="155" t="s">
        <v>16</v>
      </c>
      <c r="C223" s="126" t="s">
        <v>151</v>
      </c>
      <c r="D223" s="129" t="s">
        <v>190</v>
      </c>
      <c r="E223" s="130" t="s">
        <v>318</v>
      </c>
      <c r="F223" s="126"/>
      <c r="G223" s="196">
        <f>SUM(G224)</f>
        <v>20000</v>
      </c>
    </row>
    <row r="224" spans="1:7" s="1" customFormat="1" ht="30">
      <c r="A224" s="88" t="s">
        <v>319</v>
      </c>
      <c r="B224" s="155" t="s">
        <v>16</v>
      </c>
      <c r="C224" s="126" t="s">
        <v>151</v>
      </c>
      <c r="D224" s="129" t="s">
        <v>190</v>
      </c>
      <c r="E224" s="130" t="s">
        <v>320</v>
      </c>
      <c r="F224" s="126"/>
      <c r="G224" s="196">
        <f>SUM(G225)</f>
        <v>20000</v>
      </c>
    </row>
    <row r="225" spans="1:7" ht="30">
      <c r="A225" s="27" t="s">
        <v>22</v>
      </c>
      <c r="B225" s="155" t="s">
        <v>16</v>
      </c>
      <c r="C225" s="126" t="s">
        <v>151</v>
      </c>
      <c r="D225" s="129" t="s">
        <v>190</v>
      </c>
      <c r="E225" s="130" t="s">
        <v>31</v>
      </c>
      <c r="F225" s="126"/>
      <c r="G225" s="196">
        <f>SUM(G226)</f>
        <v>20000</v>
      </c>
    </row>
    <row r="226" spans="1:7" ht="30">
      <c r="A226" s="88" t="s">
        <v>105</v>
      </c>
      <c r="B226" s="155" t="s">
        <v>16</v>
      </c>
      <c r="C226" s="126" t="s">
        <v>151</v>
      </c>
      <c r="D226" s="129" t="s">
        <v>190</v>
      </c>
      <c r="E226" s="130" t="s">
        <v>32</v>
      </c>
      <c r="F226" s="126" t="s">
        <v>147</v>
      </c>
      <c r="G226" s="196">
        <v>20000</v>
      </c>
    </row>
    <row r="227" spans="1:7" ht="45">
      <c r="A227" s="88" t="s">
        <v>321</v>
      </c>
      <c r="B227" s="155" t="s">
        <v>16</v>
      </c>
      <c r="C227" s="126" t="s">
        <v>151</v>
      </c>
      <c r="D227" s="129" t="s">
        <v>190</v>
      </c>
      <c r="E227" s="130" t="s">
        <v>322</v>
      </c>
      <c r="F227" s="126"/>
      <c r="G227" s="196">
        <f>SUM(G229)</f>
        <v>20000</v>
      </c>
    </row>
    <row r="228" spans="1:7" ht="45">
      <c r="A228" s="88" t="s">
        <v>323</v>
      </c>
      <c r="B228" s="155" t="s">
        <v>16</v>
      </c>
      <c r="C228" s="126" t="s">
        <v>151</v>
      </c>
      <c r="D228" s="129" t="s">
        <v>190</v>
      </c>
      <c r="E228" s="130" t="s">
        <v>324</v>
      </c>
      <c r="F228" s="126"/>
      <c r="G228" s="196">
        <f>SUM(G229)</f>
        <v>20000</v>
      </c>
    </row>
    <row r="229" spans="1:7" ht="31.5" customHeight="1">
      <c r="A229" s="27" t="s">
        <v>193</v>
      </c>
      <c r="B229" s="155" t="s">
        <v>16</v>
      </c>
      <c r="C229" s="126" t="s">
        <v>151</v>
      </c>
      <c r="D229" s="129" t="s">
        <v>190</v>
      </c>
      <c r="E229" s="130" t="s">
        <v>325</v>
      </c>
      <c r="F229" s="126"/>
      <c r="G229" s="196">
        <f>SUM(G230)</f>
        <v>20000</v>
      </c>
    </row>
    <row r="230" spans="1:7" ht="30">
      <c r="A230" s="88" t="s">
        <v>105</v>
      </c>
      <c r="B230" s="155" t="s">
        <v>16</v>
      </c>
      <c r="C230" s="126" t="s">
        <v>151</v>
      </c>
      <c r="D230" s="129" t="s">
        <v>190</v>
      </c>
      <c r="E230" s="130" t="s">
        <v>326</v>
      </c>
      <c r="F230" s="126" t="s">
        <v>147</v>
      </c>
      <c r="G230" s="196">
        <v>20000</v>
      </c>
    </row>
    <row r="231" spans="1:7" ht="15">
      <c r="A231" s="92" t="s">
        <v>178</v>
      </c>
      <c r="B231" s="156" t="s">
        <v>16</v>
      </c>
      <c r="C231" s="127" t="s">
        <v>151</v>
      </c>
      <c r="D231" s="134" t="s">
        <v>190</v>
      </c>
      <c r="E231" s="128" t="s">
        <v>259</v>
      </c>
      <c r="F231" s="126"/>
      <c r="G231" s="195">
        <f>SUM(G232)</f>
        <v>128600</v>
      </c>
    </row>
    <row r="232" spans="1:7" ht="15">
      <c r="A232" s="139" t="s">
        <v>179</v>
      </c>
      <c r="B232" s="155" t="s">
        <v>16</v>
      </c>
      <c r="C232" s="126" t="s">
        <v>151</v>
      </c>
      <c r="D232" s="129" t="s">
        <v>190</v>
      </c>
      <c r="E232" s="130" t="s">
        <v>284</v>
      </c>
      <c r="F232" s="126"/>
      <c r="G232" s="196">
        <f>SUM(G233)</f>
        <v>128600</v>
      </c>
    </row>
    <row r="233" spans="1:7" s="3" customFormat="1" ht="30">
      <c r="A233" s="135" t="s">
        <v>83</v>
      </c>
      <c r="B233" s="155" t="s">
        <v>16</v>
      </c>
      <c r="C233" s="126" t="s">
        <v>151</v>
      </c>
      <c r="D233" s="129" t="s">
        <v>190</v>
      </c>
      <c r="E233" s="130" t="s">
        <v>581</v>
      </c>
      <c r="F233" s="126"/>
      <c r="G233" s="196">
        <f>SUM(G234)</f>
        <v>128600</v>
      </c>
    </row>
    <row r="234" spans="1:7" s="1" customFormat="1" ht="15">
      <c r="A234" s="88" t="s">
        <v>152</v>
      </c>
      <c r="B234" s="155" t="s">
        <v>16</v>
      </c>
      <c r="C234" s="126" t="s">
        <v>151</v>
      </c>
      <c r="D234" s="129" t="s">
        <v>190</v>
      </c>
      <c r="E234" s="130" t="s">
        <v>581</v>
      </c>
      <c r="F234" s="126" t="s">
        <v>206</v>
      </c>
      <c r="G234" s="196">
        <v>128600</v>
      </c>
    </row>
    <row r="235" spans="1:7" s="1" customFormat="1" ht="15">
      <c r="A235" s="87" t="s">
        <v>225</v>
      </c>
      <c r="B235" s="155" t="s">
        <v>16</v>
      </c>
      <c r="C235" s="127" t="s">
        <v>226</v>
      </c>
      <c r="D235" s="134"/>
      <c r="E235" s="128"/>
      <c r="F235" s="127"/>
      <c r="G235" s="195">
        <f>SUM(G236+G256+G250)</f>
        <v>34352475.910000004</v>
      </c>
    </row>
    <row r="236" spans="1:7" s="1" customFormat="1" ht="15">
      <c r="A236" s="87" t="s">
        <v>227</v>
      </c>
      <c r="B236" s="155" t="s">
        <v>16</v>
      </c>
      <c r="C236" s="127" t="s">
        <v>226</v>
      </c>
      <c r="D236" s="134" t="s">
        <v>143</v>
      </c>
      <c r="E236" s="128"/>
      <c r="F236" s="127"/>
      <c r="G236" s="195">
        <f>SUM(G237)</f>
        <v>33568875.910000004</v>
      </c>
    </row>
    <row r="237" spans="1:7" s="1" customFormat="1" ht="42.75">
      <c r="A237" s="87" t="s">
        <v>720</v>
      </c>
      <c r="B237" s="155" t="s">
        <v>16</v>
      </c>
      <c r="C237" s="127" t="s">
        <v>226</v>
      </c>
      <c r="D237" s="134" t="s">
        <v>143</v>
      </c>
      <c r="E237" s="128" t="s">
        <v>23</v>
      </c>
      <c r="F237" s="127"/>
      <c r="G237" s="195">
        <f>SUM(G238)</f>
        <v>33568875.910000004</v>
      </c>
    </row>
    <row r="238" spans="1:7" s="1" customFormat="1" ht="60">
      <c r="A238" s="88" t="s">
        <v>24</v>
      </c>
      <c r="B238" s="155" t="s">
        <v>16</v>
      </c>
      <c r="C238" s="126" t="s">
        <v>226</v>
      </c>
      <c r="D238" s="129" t="s">
        <v>143</v>
      </c>
      <c r="E238" s="130" t="s">
        <v>25</v>
      </c>
      <c r="F238" s="126"/>
      <c r="G238" s="196">
        <f>SUM(G247+G239)</f>
        <v>33568875.910000004</v>
      </c>
    </row>
    <row r="239" spans="1:7" s="1" customFormat="1" ht="30">
      <c r="A239" s="88" t="s">
        <v>27</v>
      </c>
      <c r="B239" s="155" t="s">
        <v>16</v>
      </c>
      <c r="C239" s="126" t="s">
        <v>226</v>
      </c>
      <c r="D239" s="129" t="s">
        <v>143</v>
      </c>
      <c r="E239" s="130" t="s">
        <v>26</v>
      </c>
      <c r="F239" s="126"/>
      <c r="G239" s="196">
        <f>SUM(G242+G244+G240)</f>
        <v>30025822.35</v>
      </c>
    </row>
    <row r="240" spans="1:7" s="1" customFormat="1" ht="30">
      <c r="A240" s="88" t="s">
        <v>980</v>
      </c>
      <c r="B240" s="155" t="s">
        <v>16</v>
      </c>
      <c r="C240" s="126" t="s">
        <v>226</v>
      </c>
      <c r="D240" s="129" t="s">
        <v>143</v>
      </c>
      <c r="E240" s="130" t="s">
        <v>979</v>
      </c>
      <c r="F240" s="126"/>
      <c r="G240" s="196">
        <f>SUM(G241)</f>
        <v>23532280</v>
      </c>
    </row>
    <row r="241" spans="1:7" s="1" customFormat="1" ht="30">
      <c r="A241" s="88" t="s">
        <v>229</v>
      </c>
      <c r="B241" s="155" t="s">
        <v>16</v>
      </c>
      <c r="C241" s="126" t="s">
        <v>226</v>
      </c>
      <c r="D241" s="129" t="s">
        <v>143</v>
      </c>
      <c r="E241" s="130" t="s">
        <v>979</v>
      </c>
      <c r="F241" s="126" t="s">
        <v>128</v>
      </c>
      <c r="G241" s="196">
        <v>23532280</v>
      </c>
    </row>
    <row r="242" spans="1:7" s="1" customFormat="1" ht="30">
      <c r="A242" s="88" t="s">
        <v>96</v>
      </c>
      <c r="B242" s="155" t="s">
        <v>16</v>
      </c>
      <c r="C242" s="126" t="s">
        <v>226</v>
      </c>
      <c r="D242" s="129" t="s">
        <v>143</v>
      </c>
      <c r="E242" s="130" t="s">
        <v>97</v>
      </c>
      <c r="F242" s="126"/>
      <c r="G242" s="196">
        <f>SUM(G243)</f>
        <v>2993542.35</v>
      </c>
    </row>
    <row r="243" spans="1:7" ht="30">
      <c r="A243" s="88" t="s">
        <v>229</v>
      </c>
      <c r="B243" s="155" t="s">
        <v>16</v>
      </c>
      <c r="C243" s="126" t="s">
        <v>226</v>
      </c>
      <c r="D243" s="129" t="s">
        <v>143</v>
      </c>
      <c r="E243" s="130" t="s">
        <v>97</v>
      </c>
      <c r="F243" s="126" t="s">
        <v>128</v>
      </c>
      <c r="G243" s="201">
        <v>2993542.35</v>
      </c>
    </row>
    <row r="244" spans="1:7" ht="30">
      <c r="A244" s="88" t="s">
        <v>644</v>
      </c>
      <c r="B244" s="155" t="s">
        <v>16</v>
      </c>
      <c r="C244" s="126" t="s">
        <v>226</v>
      </c>
      <c r="D244" s="129" t="s">
        <v>143</v>
      </c>
      <c r="E244" s="130" t="s">
        <v>643</v>
      </c>
      <c r="F244" s="126"/>
      <c r="G244" s="196">
        <f>SUM(G245+G246)</f>
        <v>3500000</v>
      </c>
    </row>
    <row r="245" spans="1:7" ht="30">
      <c r="A245" s="88" t="s">
        <v>105</v>
      </c>
      <c r="B245" s="155" t="s">
        <v>16</v>
      </c>
      <c r="C245" s="126" t="s">
        <v>226</v>
      </c>
      <c r="D245" s="129" t="s">
        <v>143</v>
      </c>
      <c r="E245" s="130" t="s">
        <v>643</v>
      </c>
      <c r="F245" s="126" t="s">
        <v>147</v>
      </c>
      <c r="G245" s="196">
        <v>1500000</v>
      </c>
    </row>
    <row r="246" spans="1:7" ht="30">
      <c r="A246" s="88" t="s">
        <v>229</v>
      </c>
      <c r="B246" s="155" t="s">
        <v>16</v>
      </c>
      <c r="C246" s="126" t="s">
        <v>226</v>
      </c>
      <c r="D246" s="129" t="s">
        <v>143</v>
      </c>
      <c r="E246" s="130" t="s">
        <v>643</v>
      </c>
      <c r="F246" s="126" t="s">
        <v>128</v>
      </c>
      <c r="G246" s="196">
        <v>2000000</v>
      </c>
    </row>
    <row r="247" spans="1:7" ht="90">
      <c r="A247" s="88" t="s">
        <v>50</v>
      </c>
      <c r="B247" s="155" t="s">
        <v>16</v>
      </c>
      <c r="C247" s="126" t="s">
        <v>226</v>
      </c>
      <c r="D247" s="129" t="s">
        <v>143</v>
      </c>
      <c r="E247" s="130" t="s">
        <v>45</v>
      </c>
      <c r="F247" s="126"/>
      <c r="G247" s="196">
        <f>SUM(G248)</f>
        <v>3543053.56</v>
      </c>
    </row>
    <row r="248" spans="1:7" ht="30">
      <c r="A248" s="88" t="s">
        <v>47</v>
      </c>
      <c r="B248" s="155" t="s">
        <v>16</v>
      </c>
      <c r="C248" s="126" t="s">
        <v>226</v>
      </c>
      <c r="D248" s="129" t="s">
        <v>143</v>
      </c>
      <c r="E248" s="130" t="s">
        <v>46</v>
      </c>
      <c r="F248" s="126"/>
      <c r="G248" s="196">
        <f>SUM(G249)</f>
        <v>3543053.56</v>
      </c>
    </row>
    <row r="249" spans="1:7" ht="15">
      <c r="A249" s="88" t="s">
        <v>152</v>
      </c>
      <c r="B249" s="155" t="s">
        <v>16</v>
      </c>
      <c r="C249" s="126" t="s">
        <v>226</v>
      </c>
      <c r="D249" s="129" t="s">
        <v>143</v>
      </c>
      <c r="E249" s="130" t="s">
        <v>46</v>
      </c>
      <c r="F249" s="126" t="s">
        <v>206</v>
      </c>
      <c r="G249" s="196">
        <v>3543053.56</v>
      </c>
    </row>
    <row r="250" spans="1:7" ht="15">
      <c r="A250" s="87" t="s">
        <v>819</v>
      </c>
      <c r="B250" s="155" t="s">
        <v>16</v>
      </c>
      <c r="C250" s="127" t="s">
        <v>226</v>
      </c>
      <c r="D250" s="134" t="s">
        <v>146</v>
      </c>
      <c r="E250" s="128"/>
      <c r="F250" s="127"/>
      <c r="G250" s="195">
        <f>SUM(G251)</f>
        <v>200000</v>
      </c>
    </row>
    <row r="251" spans="1:7" ht="30">
      <c r="A251" s="88" t="s">
        <v>42</v>
      </c>
      <c r="B251" s="155" t="s">
        <v>16</v>
      </c>
      <c r="C251" s="126" t="s">
        <v>226</v>
      </c>
      <c r="D251" s="129" t="s">
        <v>146</v>
      </c>
      <c r="E251" s="130" t="s">
        <v>41</v>
      </c>
      <c r="F251" s="126"/>
      <c r="G251" s="196">
        <f>SUM(G252)</f>
        <v>200000</v>
      </c>
    </row>
    <row r="252" spans="1:7" ht="51" customHeight="1">
      <c r="A252" s="88" t="s">
        <v>817</v>
      </c>
      <c r="B252" s="155" t="s">
        <v>16</v>
      </c>
      <c r="C252" s="126" t="s">
        <v>226</v>
      </c>
      <c r="D252" s="129" t="s">
        <v>146</v>
      </c>
      <c r="E252" s="130" t="s">
        <v>814</v>
      </c>
      <c r="F252" s="126"/>
      <c r="G252" s="196">
        <f>SUM(G253)</f>
        <v>200000</v>
      </c>
    </row>
    <row r="253" spans="1:7" s="3" customFormat="1" ht="30">
      <c r="A253" s="88" t="s">
        <v>876</v>
      </c>
      <c r="B253" s="155" t="s">
        <v>16</v>
      </c>
      <c r="C253" s="126" t="s">
        <v>226</v>
      </c>
      <c r="D253" s="129" t="s">
        <v>146</v>
      </c>
      <c r="E253" s="130" t="s">
        <v>815</v>
      </c>
      <c r="F253" s="126"/>
      <c r="G253" s="196">
        <f>SUM(G254)</f>
        <v>200000</v>
      </c>
    </row>
    <row r="254" spans="1:7" s="3" customFormat="1" ht="15">
      <c r="A254" s="88" t="s">
        <v>818</v>
      </c>
      <c r="B254" s="155" t="s">
        <v>16</v>
      </c>
      <c r="C254" s="126" t="s">
        <v>226</v>
      </c>
      <c r="D254" s="129" t="s">
        <v>146</v>
      </c>
      <c r="E254" s="130" t="s">
        <v>816</v>
      </c>
      <c r="F254" s="126"/>
      <c r="G254" s="196">
        <f>SUM(G255)</f>
        <v>200000</v>
      </c>
    </row>
    <row r="255" spans="1:7" s="3" customFormat="1" ht="30">
      <c r="A255" s="88" t="s">
        <v>105</v>
      </c>
      <c r="B255" s="155" t="s">
        <v>16</v>
      </c>
      <c r="C255" s="126" t="s">
        <v>226</v>
      </c>
      <c r="D255" s="129" t="s">
        <v>146</v>
      </c>
      <c r="E255" s="130" t="s">
        <v>816</v>
      </c>
      <c r="F255" s="126" t="s">
        <v>147</v>
      </c>
      <c r="G255" s="196">
        <v>200000</v>
      </c>
    </row>
    <row r="256" spans="1:7" s="3" customFormat="1" ht="15">
      <c r="A256" s="87" t="s">
        <v>48</v>
      </c>
      <c r="B256" s="155" t="s">
        <v>16</v>
      </c>
      <c r="C256" s="127" t="s">
        <v>226</v>
      </c>
      <c r="D256" s="134" t="s">
        <v>226</v>
      </c>
      <c r="E256" s="130"/>
      <c r="F256" s="126"/>
      <c r="G256" s="195">
        <f>SUM(G257)</f>
        <v>583600</v>
      </c>
    </row>
    <row r="257" spans="1:7" s="3" customFormat="1" ht="45">
      <c r="A257" s="88" t="s">
        <v>28</v>
      </c>
      <c r="B257" s="155" t="s">
        <v>16</v>
      </c>
      <c r="C257" s="126" t="s">
        <v>226</v>
      </c>
      <c r="D257" s="129" t="s">
        <v>226</v>
      </c>
      <c r="E257" s="130" t="s">
        <v>23</v>
      </c>
      <c r="F257" s="126"/>
      <c r="G257" s="196">
        <f>SUM(G258+G262)</f>
        <v>583600</v>
      </c>
    </row>
    <row r="258" spans="1:7" s="3" customFormat="1" ht="65.25" customHeight="1">
      <c r="A258" s="88" t="s">
        <v>30</v>
      </c>
      <c r="B258" s="155" t="s">
        <v>16</v>
      </c>
      <c r="C258" s="126" t="s">
        <v>226</v>
      </c>
      <c r="D258" s="129" t="s">
        <v>226</v>
      </c>
      <c r="E258" s="130" t="s">
        <v>29</v>
      </c>
      <c r="F258" s="126"/>
      <c r="G258" s="196">
        <f>SUM(G259)</f>
        <v>128600</v>
      </c>
    </row>
    <row r="259" spans="1:7" s="3" customFormat="1" ht="135">
      <c r="A259" s="88" t="s">
        <v>43</v>
      </c>
      <c r="B259" s="155" t="s">
        <v>16</v>
      </c>
      <c r="C259" s="126" t="s">
        <v>226</v>
      </c>
      <c r="D259" s="129" t="s">
        <v>226</v>
      </c>
      <c r="E259" s="130" t="s">
        <v>44</v>
      </c>
      <c r="F259" s="126"/>
      <c r="G259" s="196">
        <f>SUM(G260)</f>
        <v>128600</v>
      </c>
    </row>
    <row r="260" spans="1:7" s="3" customFormat="1" ht="30">
      <c r="A260" s="88" t="s">
        <v>83</v>
      </c>
      <c r="B260" s="155" t="s">
        <v>16</v>
      </c>
      <c r="C260" s="126" t="s">
        <v>226</v>
      </c>
      <c r="D260" s="129" t="s">
        <v>226</v>
      </c>
      <c r="E260" s="130" t="s">
        <v>51</v>
      </c>
      <c r="F260" s="126"/>
      <c r="G260" s="196">
        <f>SUM(G261)</f>
        <v>128600</v>
      </c>
    </row>
    <row r="261" spans="1:7" ht="15">
      <c r="A261" s="88" t="s">
        <v>152</v>
      </c>
      <c r="B261" s="155" t="s">
        <v>16</v>
      </c>
      <c r="C261" s="126" t="s">
        <v>226</v>
      </c>
      <c r="D261" s="129" t="s">
        <v>226</v>
      </c>
      <c r="E261" s="130" t="s">
        <v>51</v>
      </c>
      <c r="F261" s="126" t="s">
        <v>206</v>
      </c>
      <c r="G261" s="196">
        <v>128600</v>
      </c>
    </row>
    <row r="262" spans="1:7" ht="60">
      <c r="A262" s="88" t="s">
        <v>24</v>
      </c>
      <c r="B262" s="155" t="s">
        <v>16</v>
      </c>
      <c r="C262" s="126" t="s">
        <v>226</v>
      </c>
      <c r="D262" s="129" t="s">
        <v>226</v>
      </c>
      <c r="E262" s="130" t="s">
        <v>25</v>
      </c>
      <c r="F262" s="126"/>
      <c r="G262" s="196">
        <f>SUM(G263)</f>
        <v>455000</v>
      </c>
    </row>
    <row r="263" spans="1:7" ht="90">
      <c r="A263" s="88" t="s">
        <v>50</v>
      </c>
      <c r="B263" s="155" t="s">
        <v>16</v>
      </c>
      <c r="C263" s="126" t="s">
        <v>226</v>
      </c>
      <c r="D263" s="129" t="s">
        <v>226</v>
      </c>
      <c r="E263" s="130" t="s">
        <v>45</v>
      </c>
      <c r="F263" s="126"/>
      <c r="G263" s="196">
        <f>SUM(G264)</f>
        <v>455000</v>
      </c>
    </row>
    <row r="264" spans="1:7" ht="30">
      <c r="A264" s="88" t="s">
        <v>83</v>
      </c>
      <c r="B264" s="155" t="s">
        <v>16</v>
      </c>
      <c r="C264" s="126" t="s">
        <v>226</v>
      </c>
      <c r="D264" s="129" t="s">
        <v>226</v>
      </c>
      <c r="E264" s="130" t="s">
        <v>52</v>
      </c>
      <c r="F264" s="126"/>
      <c r="G264" s="196">
        <f>SUM(G265)</f>
        <v>455000</v>
      </c>
    </row>
    <row r="265" spans="1:7" ht="15">
      <c r="A265" s="88" t="s">
        <v>152</v>
      </c>
      <c r="B265" s="155" t="s">
        <v>16</v>
      </c>
      <c r="C265" s="126" t="s">
        <v>226</v>
      </c>
      <c r="D265" s="129" t="s">
        <v>226</v>
      </c>
      <c r="E265" s="130" t="s">
        <v>52</v>
      </c>
      <c r="F265" s="126" t="s">
        <v>206</v>
      </c>
      <c r="G265" s="196">
        <v>455000</v>
      </c>
    </row>
    <row r="266" spans="1:7" ht="15">
      <c r="A266" s="87" t="s">
        <v>156</v>
      </c>
      <c r="B266" s="155" t="s">
        <v>16</v>
      </c>
      <c r="C266" s="127" t="s">
        <v>158</v>
      </c>
      <c r="D266" s="132"/>
      <c r="E266" s="128"/>
      <c r="F266" s="126"/>
      <c r="G266" s="195">
        <f>SUM(G267+G298+G359+G373+G345)</f>
        <v>397343505.5</v>
      </c>
    </row>
    <row r="267" spans="1:7" ht="22.5" customHeight="1">
      <c r="A267" s="87" t="s">
        <v>157</v>
      </c>
      <c r="B267" s="155" t="s">
        <v>16</v>
      </c>
      <c r="C267" s="127" t="s">
        <v>158</v>
      </c>
      <c r="D267" s="127" t="s">
        <v>141</v>
      </c>
      <c r="E267" s="128"/>
      <c r="F267" s="126"/>
      <c r="G267" s="195">
        <f>SUM(G268+G293)</f>
        <v>76314671.50999999</v>
      </c>
    </row>
    <row r="268" spans="1:7" ht="30">
      <c r="A268" s="88" t="s">
        <v>721</v>
      </c>
      <c r="B268" s="155" t="s">
        <v>16</v>
      </c>
      <c r="C268" s="126" t="s">
        <v>158</v>
      </c>
      <c r="D268" s="126" t="s">
        <v>141</v>
      </c>
      <c r="E268" s="130" t="s">
        <v>333</v>
      </c>
      <c r="F268" s="126"/>
      <c r="G268" s="196">
        <f>SUM(G269+G286)</f>
        <v>76302171.50999999</v>
      </c>
    </row>
    <row r="269" spans="1:7" ht="60">
      <c r="A269" s="88" t="s">
        <v>722</v>
      </c>
      <c r="B269" s="155" t="s">
        <v>16</v>
      </c>
      <c r="C269" s="126" t="s">
        <v>158</v>
      </c>
      <c r="D269" s="126" t="s">
        <v>141</v>
      </c>
      <c r="E269" s="130" t="s">
        <v>404</v>
      </c>
      <c r="F269" s="126"/>
      <c r="G269" s="196">
        <f>SUM(G270)</f>
        <v>26968731.509999998</v>
      </c>
    </row>
    <row r="270" spans="1:7" ht="29.25" customHeight="1">
      <c r="A270" s="88" t="s">
        <v>408</v>
      </c>
      <c r="B270" s="155" t="s">
        <v>16</v>
      </c>
      <c r="C270" s="126" t="s">
        <v>158</v>
      </c>
      <c r="D270" s="126" t="s">
        <v>141</v>
      </c>
      <c r="E270" s="130" t="s">
        <v>411</v>
      </c>
      <c r="F270" s="126"/>
      <c r="G270" s="196">
        <f>SUM(G271+G284+G276+G274+G278+G280+G282)</f>
        <v>26968731.509999998</v>
      </c>
    </row>
    <row r="271" spans="1:7" ht="36.75" customHeight="1">
      <c r="A271" s="88" t="s">
        <v>217</v>
      </c>
      <c r="B271" s="155" t="s">
        <v>16</v>
      </c>
      <c r="C271" s="126" t="s">
        <v>158</v>
      </c>
      <c r="D271" s="126" t="s">
        <v>141</v>
      </c>
      <c r="E271" s="130" t="s">
        <v>412</v>
      </c>
      <c r="F271" s="126"/>
      <c r="G271" s="196">
        <f>SUM(G272:G273)</f>
        <v>11674811</v>
      </c>
    </row>
    <row r="272" spans="1:7" ht="30">
      <c r="A272" s="88" t="s">
        <v>105</v>
      </c>
      <c r="B272" s="155" t="s">
        <v>16</v>
      </c>
      <c r="C272" s="126" t="s">
        <v>158</v>
      </c>
      <c r="D272" s="126" t="s">
        <v>141</v>
      </c>
      <c r="E272" s="130" t="s">
        <v>410</v>
      </c>
      <c r="F272" s="126" t="s">
        <v>147</v>
      </c>
      <c r="G272" s="196">
        <v>10624182</v>
      </c>
    </row>
    <row r="273" spans="1:7" ht="15">
      <c r="A273" s="88" t="s">
        <v>149</v>
      </c>
      <c r="B273" s="155" t="s">
        <v>16</v>
      </c>
      <c r="C273" s="126" t="s">
        <v>158</v>
      </c>
      <c r="D273" s="126" t="s">
        <v>141</v>
      </c>
      <c r="E273" s="130" t="s">
        <v>410</v>
      </c>
      <c r="F273" s="126" t="s">
        <v>148</v>
      </c>
      <c r="G273" s="196">
        <v>1050629</v>
      </c>
    </row>
    <row r="274" spans="1:7" ht="25.5" customHeight="1">
      <c r="A274" s="27" t="s">
        <v>93</v>
      </c>
      <c r="B274" s="155" t="s">
        <v>16</v>
      </c>
      <c r="C274" s="126" t="s">
        <v>158</v>
      </c>
      <c r="D274" s="126" t="s">
        <v>141</v>
      </c>
      <c r="E274" s="130" t="s">
        <v>905</v>
      </c>
      <c r="F274" s="126"/>
      <c r="G274" s="196">
        <f>SUM(G275)</f>
        <v>1780000</v>
      </c>
    </row>
    <row r="275" spans="1:7" ht="30">
      <c r="A275" s="88" t="s">
        <v>229</v>
      </c>
      <c r="B275" s="155" t="s">
        <v>16</v>
      </c>
      <c r="C275" s="126" t="s">
        <v>158</v>
      </c>
      <c r="D275" s="126" t="s">
        <v>141</v>
      </c>
      <c r="E275" s="130" t="s">
        <v>905</v>
      </c>
      <c r="F275" s="126" t="s">
        <v>128</v>
      </c>
      <c r="G275" s="196">
        <v>1780000</v>
      </c>
    </row>
    <row r="276" spans="1:7" ht="30">
      <c r="A276" s="88" t="s">
        <v>896</v>
      </c>
      <c r="B276" s="155" t="s">
        <v>16</v>
      </c>
      <c r="C276" s="126" t="s">
        <v>158</v>
      </c>
      <c r="D276" s="126" t="s">
        <v>141</v>
      </c>
      <c r="E276" s="130" t="s">
        <v>897</v>
      </c>
      <c r="F276" s="126"/>
      <c r="G276" s="196">
        <f>SUM(G277)</f>
        <v>9307767.51</v>
      </c>
    </row>
    <row r="277" spans="1:7" ht="30">
      <c r="A277" s="88" t="s">
        <v>105</v>
      </c>
      <c r="B277" s="155" t="s">
        <v>16</v>
      </c>
      <c r="C277" s="126" t="s">
        <v>158</v>
      </c>
      <c r="D277" s="126" t="s">
        <v>141</v>
      </c>
      <c r="E277" s="130" t="s">
        <v>897</v>
      </c>
      <c r="F277" s="126" t="s">
        <v>147</v>
      </c>
      <c r="G277" s="196">
        <v>9307767.51</v>
      </c>
    </row>
    <row r="278" spans="1:7" ht="31.5">
      <c r="A278" s="264" t="s">
        <v>945</v>
      </c>
      <c r="B278" s="156" t="s">
        <v>16</v>
      </c>
      <c r="C278" s="126" t="s">
        <v>158</v>
      </c>
      <c r="D278" s="126" t="s">
        <v>141</v>
      </c>
      <c r="E278" s="130" t="s">
        <v>944</v>
      </c>
      <c r="F278" s="126"/>
      <c r="G278" s="196">
        <f>SUM(G279)</f>
        <v>2695512</v>
      </c>
    </row>
    <row r="279" spans="1:7" ht="30">
      <c r="A279" s="88" t="s">
        <v>105</v>
      </c>
      <c r="B279" s="155" t="s">
        <v>16</v>
      </c>
      <c r="C279" s="126" t="s">
        <v>158</v>
      </c>
      <c r="D279" s="126" t="s">
        <v>141</v>
      </c>
      <c r="E279" s="130" t="s">
        <v>944</v>
      </c>
      <c r="F279" s="126" t="s">
        <v>147</v>
      </c>
      <c r="G279" s="196">
        <v>2695512</v>
      </c>
    </row>
    <row r="280" spans="1:7" ht="31.5">
      <c r="A280" s="264" t="s">
        <v>947</v>
      </c>
      <c r="B280" s="155" t="s">
        <v>16</v>
      </c>
      <c r="C280" s="126" t="s">
        <v>158</v>
      </c>
      <c r="D280" s="126" t="s">
        <v>141</v>
      </c>
      <c r="E280" s="130" t="s">
        <v>946</v>
      </c>
      <c r="F280" s="126"/>
      <c r="G280" s="196">
        <f>SUM(G281)</f>
        <v>1451430</v>
      </c>
    </row>
    <row r="281" spans="1:7" ht="30">
      <c r="A281" s="88" t="s">
        <v>105</v>
      </c>
      <c r="B281" s="155" t="s">
        <v>16</v>
      </c>
      <c r="C281" s="126" t="s">
        <v>158</v>
      </c>
      <c r="D281" s="126" t="s">
        <v>141</v>
      </c>
      <c r="E281" s="130" t="s">
        <v>946</v>
      </c>
      <c r="F281" s="126" t="s">
        <v>147</v>
      </c>
      <c r="G281" s="196">
        <v>1451430</v>
      </c>
    </row>
    <row r="282" spans="1:7" ht="30">
      <c r="A282" s="265" t="s">
        <v>948</v>
      </c>
      <c r="B282" s="155" t="s">
        <v>16</v>
      </c>
      <c r="C282" s="126" t="s">
        <v>158</v>
      </c>
      <c r="D282" s="126" t="s">
        <v>141</v>
      </c>
      <c r="E282" s="130" t="s">
        <v>949</v>
      </c>
      <c r="F282" s="126"/>
      <c r="G282" s="196">
        <f>SUM(G283)</f>
        <v>9016</v>
      </c>
    </row>
    <row r="283" spans="1:7" ht="45">
      <c r="A283" s="88" t="s">
        <v>212</v>
      </c>
      <c r="B283" s="155" t="s">
        <v>16</v>
      </c>
      <c r="C283" s="126" t="s">
        <v>158</v>
      </c>
      <c r="D283" s="126" t="s">
        <v>141</v>
      </c>
      <c r="E283" s="130" t="s">
        <v>949</v>
      </c>
      <c r="F283" s="126" t="s">
        <v>144</v>
      </c>
      <c r="G283" s="196">
        <v>9016</v>
      </c>
    </row>
    <row r="284" spans="1:7" ht="30">
      <c r="A284" s="74" t="s">
        <v>98</v>
      </c>
      <c r="B284" s="155" t="s">
        <v>16</v>
      </c>
      <c r="C284" s="126" t="s">
        <v>158</v>
      </c>
      <c r="D284" s="126" t="s">
        <v>141</v>
      </c>
      <c r="E284" s="130" t="s">
        <v>99</v>
      </c>
      <c r="F284" s="126"/>
      <c r="G284" s="196">
        <f>SUM(G285)</f>
        <v>50195</v>
      </c>
    </row>
    <row r="285" spans="1:7" ht="45">
      <c r="A285" s="88" t="s">
        <v>212</v>
      </c>
      <c r="B285" s="155" t="s">
        <v>16</v>
      </c>
      <c r="C285" s="126" t="s">
        <v>158</v>
      </c>
      <c r="D285" s="126" t="s">
        <v>141</v>
      </c>
      <c r="E285" s="130" t="s">
        <v>99</v>
      </c>
      <c r="F285" s="126" t="s">
        <v>144</v>
      </c>
      <c r="G285" s="196">
        <v>50195</v>
      </c>
    </row>
    <row r="286" spans="1:7" ht="45">
      <c r="A286" s="88" t="s">
        <v>742</v>
      </c>
      <c r="B286" s="155" t="s">
        <v>16</v>
      </c>
      <c r="C286" s="126" t="s">
        <v>158</v>
      </c>
      <c r="D286" s="126" t="s">
        <v>141</v>
      </c>
      <c r="E286" s="130" t="s">
        <v>334</v>
      </c>
      <c r="F286" s="126"/>
      <c r="G286" s="196">
        <f>SUM(G287)</f>
        <v>49333440</v>
      </c>
    </row>
    <row r="287" spans="1:7" ht="21.75" customHeight="1">
      <c r="A287" s="88" t="s">
        <v>336</v>
      </c>
      <c r="B287" s="155" t="s">
        <v>16</v>
      </c>
      <c r="C287" s="126" t="s">
        <v>158</v>
      </c>
      <c r="D287" s="126" t="s">
        <v>141</v>
      </c>
      <c r="E287" s="130" t="s">
        <v>335</v>
      </c>
      <c r="F287" s="126"/>
      <c r="G287" s="196">
        <f>SUM(G288+G291)</f>
        <v>49333440</v>
      </c>
    </row>
    <row r="288" spans="1:7" ht="75">
      <c r="A288" s="88" t="s">
        <v>584</v>
      </c>
      <c r="B288" s="155" t="s">
        <v>16</v>
      </c>
      <c r="C288" s="126" t="s">
        <v>158</v>
      </c>
      <c r="D288" s="126" t="s">
        <v>141</v>
      </c>
      <c r="E288" s="130" t="s">
        <v>402</v>
      </c>
      <c r="F288" s="126"/>
      <c r="G288" s="196">
        <f>SUM(G289:G290)</f>
        <v>36637940</v>
      </c>
    </row>
    <row r="289" spans="1:7" ht="45">
      <c r="A289" s="88" t="s">
        <v>212</v>
      </c>
      <c r="B289" s="155" t="s">
        <v>16</v>
      </c>
      <c r="C289" s="126" t="s">
        <v>158</v>
      </c>
      <c r="D289" s="126" t="s">
        <v>141</v>
      </c>
      <c r="E289" s="130" t="s">
        <v>402</v>
      </c>
      <c r="F289" s="126" t="s">
        <v>144</v>
      </c>
      <c r="G289" s="196">
        <v>36240863</v>
      </c>
    </row>
    <row r="290" spans="1:7" ht="30">
      <c r="A290" s="88" t="s">
        <v>105</v>
      </c>
      <c r="B290" s="155" t="s">
        <v>16</v>
      </c>
      <c r="C290" s="126" t="s">
        <v>158</v>
      </c>
      <c r="D290" s="126" t="s">
        <v>141</v>
      </c>
      <c r="E290" s="130" t="s">
        <v>403</v>
      </c>
      <c r="F290" s="126" t="s">
        <v>147</v>
      </c>
      <c r="G290" s="196">
        <v>397077</v>
      </c>
    </row>
    <row r="291" spans="1:7" ht="30">
      <c r="A291" s="88" t="s">
        <v>217</v>
      </c>
      <c r="B291" s="156" t="s">
        <v>16</v>
      </c>
      <c r="C291" s="126" t="s">
        <v>158</v>
      </c>
      <c r="D291" s="126" t="s">
        <v>141</v>
      </c>
      <c r="E291" s="130" t="s">
        <v>421</v>
      </c>
      <c r="F291" s="126"/>
      <c r="G291" s="196">
        <f>SUM(G292:G292)</f>
        <v>12695500</v>
      </c>
    </row>
    <row r="292" spans="1:7" ht="51" customHeight="1">
      <c r="A292" s="88" t="s">
        <v>212</v>
      </c>
      <c r="B292" s="155" t="s">
        <v>16</v>
      </c>
      <c r="C292" s="126" t="s">
        <v>158</v>
      </c>
      <c r="D292" s="126" t="s">
        <v>141</v>
      </c>
      <c r="E292" s="130" t="s">
        <v>421</v>
      </c>
      <c r="F292" s="126" t="s">
        <v>144</v>
      </c>
      <c r="G292" s="196">
        <v>12695500</v>
      </c>
    </row>
    <row r="293" spans="1:7" ht="28.5">
      <c r="A293" s="87" t="s">
        <v>751</v>
      </c>
      <c r="B293" s="155" t="s">
        <v>16</v>
      </c>
      <c r="C293" s="127" t="s">
        <v>158</v>
      </c>
      <c r="D293" s="127" t="s">
        <v>141</v>
      </c>
      <c r="E293" s="128" t="s">
        <v>752</v>
      </c>
      <c r="F293" s="127"/>
      <c r="G293" s="195">
        <f>SUM(G294)</f>
        <v>12500</v>
      </c>
    </row>
    <row r="294" spans="1:7" ht="45">
      <c r="A294" s="88" t="s">
        <v>768</v>
      </c>
      <c r="B294" s="155" t="s">
        <v>16</v>
      </c>
      <c r="C294" s="126" t="s">
        <v>158</v>
      </c>
      <c r="D294" s="126" t="s">
        <v>141</v>
      </c>
      <c r="E294" s="130" t="s">
        <v>754</v>
      </c>
      <c r="F294" s="126"/>
      <c r="G294" s="196">
        <f>SUM(G295)</f>
        <v>12500</v>
      </c>
    </row>
    <row r="295" spans="1:7" ht="30">
      <c r="A295" s="88" t="s">
        <v>755</v>
      </c>
      <c r="B295" s="155" t="s">
        <v>16</v>
      </c>
      <c r="C295" s="126" t="s">
        <v>158</v>
      </c>
      <c r="D295" s="126" t="s">
        <v>141</v>
      </c>
      <c r="E295" s="130" t="s">
        <v>756</v>
      </c>
      <c r="F295" s="126"/>
      <c r="G295" s="196">
        <f>SUM(G296)</f>
        <v>12500</v>
      </c>
    </row>
    <row r="296" spans="1:7" ht="39" customHeight="1">
      <c r="A296" s="88" t="s">
        <v>217</v>
      </c>
      <c r="B296" s="155" t="s">
        <v>16</v>
      </c>
      <c r="C296" s="126" t="s">
        <v>158</v>
      </c>
      <c r="D296" s="126" t="s">
        <v>141</v>
      </c>
      <c r="E296" s="130" t="s">
        <v>765</v>
      </c>
      <c r="F296" s="126"/>
      <c r="G296" s="196">
        <f>SUM(G297)</f>
        <v>12500</v>
      </c>
    </row>
    <row r="297" spans="1:7" ht="30">
      <c r="A297" s="88" t="s">
        <v>105</v>
      </c>
      <c r="B297" s="155" t="s">
        <v>16</v>
      </c>
      <c r="C297" s="126" t="s">
        <v>158</v>
      </c>
      <c r="D297" s="126" t="s">
        <v>141</v>
      </c>
      <c r="E297" s="130" t="s">
        <v>765</v>
      </c>
      <c r="F297" s="126" t="s">
        <v>147</v>
      </c>
      <c r="G297" s="196">
        <v>12500</v>
      </c>
    </row>
    <row r="298" spans="1:7" ht="15">
      <c r="A298" s="87" t="s">
        <v>159</v>
      </c>
      <c r="B298" s="155" t="s">
        <v>16</v>
      </c>
      <c r="C298" s="127" t="s">
        <v>158</v>
      </c>
      <c r="D298" s="127" t="s">
        <v>143</v>
      </c>
      <c r="E298" s="128"/>
      <c r="F298" s="126"/>
      <c r="G298" s="195">
        <f>SUM(G299+G326+G331+G341)</f>
        <v>292213731.39</v>
      </c>
    </row>
    <row r="299" spans="1:7" ht="30">
      <c r="A299" s="88" t="s">
        <v>743</v>
      </c>
      <c r="B299" s="155" t="s">
        <v>16</v>
      </c>
      <c r="C299" s="126" t="s">
        <v>158</v>
      </c>
      <c r="D299" s="126" t="s">
        <v>143</v>
      </c>
      <c r="E299" s="130" t="s">
        <v>333</v>
      </c>
      <c r="F299" s="126"/>
      <c r="G299" s="196">
        <f>SUM(G300+G336)</f>
        <v>291328731.39</v>
      </c>
    </row>
    <row r="300" spans="1:7" ht="60">
      <c r="A300" s="88" t="s">
        <v>722</v>
      </c>
      <c r="B300" s="155" t="s">
        <v>16</v>
      </c>
      <c r="C300" s="126" t="s">
        <v>230</v>
      </c>
      <c r="D300" s="126" t="s">
        <v>143</v>
      </c>
      <c r="E300" s="130" t="s">
        <v>404</v>
      </c>
      <c r="F300" s="126"/>
      <c r="G300" s="196">
        <f>SUM(G301)</f>
        <v>73601574.39</v>
      </c>
    </row>
    <row r="301" spans="1:7" ht="45">
      <c r="A301" s="88" t="s">
        <v>408</v>
      </c>
      <c r="B301" s="155" t="s">
        <v>16</v>
      </c>
      <c r="C301" s="126" t="s">
        <v>158</v>
      </c>
      <c r="D301" s="126" t="s">
        <v>143</v>
      </c>
      <c r="E301" s="130" t="s">
        <v>411</v>
      </c>
      <c r="F301" s="126"/>
      <c r="G301" s="196">
        <f>SUM(G308+G319+G324+G322+G311+G313+G304+G306+G317+G316+G302)</f>
        <v>73601574.39</v>
      </c>
    </row>
    <row r="302" spans="1:7" ht="30">
      <c r="A302" s="267" t="s">
        <v>945</v>
      </c>
      <c r="B302" s="155" t="s">
        <v>16</v>
      </c>
      <c r="C302" s="126" t="s">
        <v>158</v>
      </c>
      <c r="D302" s="126" t="s">
        <v>143</v>
      </c>
      <c r="E302" s="130" t="s">
        <v>944</v>
      </c>
      <c r="F302" s="126"/>
      <c r="G302" s="196">
        <f>SUM(G303)</f>
        <v>4599107</v>
      </c>
    </row>
    <row r="303" spans="1:7" ht="30">
      <c r="A303" s="88" t="s">
        <v>105</v>
      </c>
      <c r="B303" s="155" t="s">
        <v>16</v>
      </c>
      <c r="C303" s="126" t="s">
        <v>158</v>
      </c>
      <c r="D303" s="126" t="s">
        <v>143</v>
      </c>
      <c r="E303" s="130" t="s">
        <v>944</v>
      </c>
      <c r="F303" s="126" t="s">
        <v>147</v>
      </c>
      <c r="G303" s="196">
        <v>4599107</v>
      </c>
    </row>
    <row r="304" spans="1:7" ht="45">
      <c r="A304" s="267" t="s">
        <v>952</v>
      </c>
      <c r="B304" s="155" t="s">
        <v>16</v>
      </c>
      <c r="C304" s="126" t="s">
        <v>158</v>
      </c>
      <c r="D304" s="126" t="s">
        <v>143</v>
      </c>
      <c r="E304" s="130" t="s">
        <v>942</v>
      </c>
      <c r="F304" s="126"/>
      <c r="G304" s="196">
        <f>SUM(G305)</f>
        <v>896799</v>
      </c>
    </row>
    <row r="305" spans="1:7" ht="30">
      <c r="A305" s="88" t="s">
        <v>105</v>
      </c>
      <c r="B305" s="155" t="s">
        <v>16</v>
      </c>
      <c r="C305" s="126" t="s">
        <v>158</v>
      </c>
      <c r="D305" s="126" t="s">
        <v>143</v>
      </c>
      <c r="E305" s="130" t="s">
        <v>942</v>
      </c>
      <c r="F305" s="126" t="s">
        <v>147</v>
      </c>
      <c r="G305" s="196">
        <v>896799</v>
      </c>
    </row>
    <row r="306" spans="1:7" ht="64.5" customHeight="1">
      <c r="A306" s="267" t="s">
        <v>953</v>
      </c>
      <c r="B306" s="155" t="s">
        <v>16</v>
      </c>
      <c r="C306" s="126" t="s">
        <v>158</v>
      </c>
      <c r="D306" s="126" t="s">
        <v>143</v>
      </c>
      <c r="E306" s="130" t="s">
        <v>943</v>
      </c>
      <c r="F306" s="126"/>
      <c r="G306" s="196">
        <f>SUM(G307)</f>
        <v>397070</v>
      </c>
    </row>
    <row r="307" spans="1:7" ht="30">
      <c r="A307" s="88" t="s">
        <v>105</v>
      </c>
      <c r="B307" s="155" t="s">
        <v>16</v>
      </c>
      <c r="C307" s="126" t="s">
        <v>158</v>
      </c>
      <c r="D307" s="126" t="s">
        <v>143</v>
      </c>
      <c r="E307" s="130" t="s">
        <v>943</v>
      </c>
      <c r="F307" s="126" t="s">
        <v>147</v>
      </c>
      <c r="G307" s="196">
        <v>397070</v>
      </c>
    </row>
    <row r="308" spans="1:7" ht="30">
      <c r="A308" s="88" t="s">
        <v>217</v>
      </c>
      <c r="B308" s="155" t="s">
        <v>16</v>
      </c>
      <c r="C308" s="126" t="s">
        <v>158</v>
      </c>
      <c r="D308" s="126" t="s">
        <v>143</v>
      </c>
      <c r="E308" s="130" t="s">
        <v>412</v>
      </c>
      <c r="F308" s="126"/>
      <c r="G308" s="196">
        <f>SUM(G309+G310)</f>
        <v>52665647.15</v>
      </c>
    </row>
    <row r="309" spans="1:7" ht="30">
      <c r="A309" s="88" t="s">
        <v>105</v>
      </c>
      <c r="B309" s="155" t="s">
        <v>16</v>
      </c>
      <c r="C309" s="126" t="s">
        <v>158</v>
      </c>
      <c r="D309" s="126" t="s">
        <v>143</v>
      </c>
      <c r="E309" s="130" t="s">
        <v>412</v>
      </c>
      <c r="F309" s="126" t="s">
        <v>147</v>
      </c>
      <c r="G309" s="196">
        <v>48826313.15</v>
      </c>
    </row>
    <row r="310" spans="1:7" ht="15">
      <c r="A310" s="88" t="s">
        <v>149</v>
      </c>
      <c r="B310" s="155" t="s">
        <v>16</v>
      </c>
      <c r="C310" s="126" t="s">
        <v>158</v>
      </c>
      <c r="D310" s="126" t="s">
        <v>143</v>
      </c>
      <c r="E310" s="130" t="s">
        <v>412</v>
      </c>
      <c r="F310" s="126" t="s">
        <v>148</v>
      </c>
      <c r="G310" s="196">
        <v>3839334</v>
      </c>
    </row>
    <row r="311" spans="1:7" ht="30">
      <c r="A311" s="88" t="s">
        <v>935</v>
      </c>
      <c r="B311" s="155" t="s">
        <v>16</v>
      </c>
      <c r="C311" s="126" t="s">
        <v>158</v>
      </c>
      <c r="D311" s="126" t="s">
        <v>143</v>
      </c>
      <c r="E311" s="130" t="s">
        <v>895</v>
      </c>
      <c r="F311" s="126"/>
      <c r="G311" s="196">
        <f>SUM(G312)</f>
        <v>500000</v>
      </c>
    </row>
    <row r="312" spans="1:7" ht="30">
      <c r="A312" s="88" t="s">
        <v>105</v>
      </c>
      <c r="B312" s="155" t="s">
        <v>16</v>
      </c>
      <c r="C312" s="126" t="s">
        <v>158</v>
      </c>
      <c r="D312" s="126" t="s">
        <v>143</v>
      </c>
      <c r="E312" s="130" t="s">
        <v>895</v>
      </c>
      <c r="F312" s="126" t="s">
        <v>147</v>
      </c>
      <c r="G312" s="196">
        <v>500000</v>
      </c>
    </row>
    <row r="313" spans="1:7" ht="30">
      <c r="A313" s="88" t="s">
        <v>896</v>
      </c>
      <c r="B313" s="155" t="s">
        <v>16</v>
      </c>
      <c r="C313" s="126" t="s">
        <v>158</v>
      </c>
      <c r="D313" s="126" t="s">
        <v>143</v>
      </c>
      <c r="E313" s="130" t="s">
        <v>897</v>
      </c>
      <c r="F313" s="126"/>
      <c r="G313" s="196">
        <f>SUM(G314)</f>
        <v>5157814.24</v>
      </c>
    </row>
    <row r="314" spans="1:7" ht="30">
      <c r="A314" s="88" t="s">
        <v>105</v>
      </c>
      <c r="B314" s="155" t="s">
        <v>16</v>
      </c>
      <c r="C314" s="126" t="s">
        <v>158</v>
      </c>
      <c r="D314" s="126" t="s">
        <v>143</v>
      </c>
      <c r="E314" s="130" t="s">
        <v>897</v>
      </c>
      <c r="F314" s="126" t="s">
        <v>147</v>
      </c>
      <c r="G314" s="196">
        <v>5157814.24</v>
      </c>
    </row>
    <row r="315" spans="1:7" ht="30">
      <c r="A315" s="267" t="s">
        <v>947</v>
      </c>
      <c r="B315" s="155" t="s">
        <v>16</v>
      </c>
      <c r="C315" s="126" t="s">
        <v>158</v>
      </c>
      <c r="D315" s="126" t="s">
        <v>143</v>
      </c>
      <c r="E315" s="130" t="s">
        <v>946</v>
      </c>
      <c r="F315" s="126"/>
      <c r="G315" s="196">
        <f>SUM(G316)</f>
        <v>2476443</v>
      </c>
    </row>
    <row r="316" spans="1:7" ht="30">
      <c r="A316" s="88" t="s">
        <v>105</v>
      </c>
      <c r="B316" s="155" t="s">
        <v>16</v>
      </c>
      <c r="C316" s="126" t="s">
        <v>158</v>
      </c>
      <c r="D316" s="126" t="s">
        <v>143</v>
      </c>
      <c r="E316" s="130" t="s">
        <v>946</v>
      </c>
      <c r="F316" s="126" t="s">
        <v>147</v>
      </c>
      <c r="G316" s="196">
        <v>2476443</v>
      </c>
    </row>
    <row r="317" spans="1:7" ht="30">
      <c r="A317" s="266" t="s">
        <v>948</v>
      </c>
      <c r="B317" s="155" t="s">
        <v>16</v>
      </c>
      <c r="C317" s="126" t="s">
        <v>158</v>
      </c>
      <c r="D317" s="126" t="s">
        <v>143</v>
      </c>
      <c r="E317" s="130" t="s">
        <v>949</v>
      </c>
      <c r="F317" s="126"/>
      <c r="G317" s="196">
        <f>SUM(G318)</f>
        <v>241693</v>
      </c>
    </row>
    <row r="318" spans="1:7" ht="45">
      <c r="A318" s="88" t="s">
        <v>212</v>
      </c>
      <c r="B318" s="155" t="s">
        <v>16</v>
      </c>
      <c r="C318" s="126" t="s">
        <v>158</v>
      </c>
      <c r="D318" s="126" t="s">
        <v>143</v>
      </c>
      <c r="E318" s="130" t="s">
        <v>949</v>
      </c>
      <c r="F318" s="126" t="s">
        <v>144</v>
      </c>
      <c r="G318" s="196">
        <v>241693</v>
      </c>
    </row>
    <row r="319" spans="1:7" ht="30">
      <c r="A319" s="90" t="s">
        <v>98</v>
      </c>
      <c r="B319" s="155" t="s">
        <v>16</v>
      </c>
      <c r="C319" s="126" t="s">
        <v>158</v>
      </c>
      <c r="D319" s="126" t="s">
        <v>143</v>
      </c>
      <c r="E319" s="130" t="s">
        <v>99</v>
      </c>
      <c r="F319" s="126"/>
      <c r="G319" s="196">
        <f>SUM(G320:G321)</f>
        <v>1579364</v>
      </c>
    </row>
    <row r="320" spans="1:7" ht="45">
      <c r="A320" s="88" t="s">
        <v>212</v>
      </c>
      <c r="B320" s="155" t="s">
        <v>16</v>
      </c>
      <c r="C320" s="126" t="s">
        <v>158</v>
      </c>
      <c r="D320" s="126" t="s">
        <v>143</v>
      </c>
      <c r="E320" s="130" t="s">
        <v>99</v>
      </c>
      <c r="F320" s="126" t="s">
        <v>144</v>
      </c>
      <c r="G320" s="196">
        <v>1434364</v>
      </c>
    </row>
    <row r="321" spans="1:7" ht="15">
      <c r="A321" s="88" t="s">
        <v>170</v>
      </c>
      <c r="B321" s="155" t="s">
        <v>16</v>
      </c>
      <c r="C321" s="126" t="s">
        <v>158</v>
      </c>
      <c r="D321" s="126" t="s">
        <v>143</v>
      </c>
      <c r="E321" s="130" t="s">
        <v>99</v>
      </c>
      <c r="F321" s="126" t="s">
        <v>169</v>
      </c>
      <c r="G321" s="196">
        <v>145000</v>
      </c>
    </row>
    <row r="322" spans="1:7" ht="45">
      <c r="A322" s="88" t="s">
        <v>893</v>
      </c>
      <c r="B322" s="155" t="s">
        <v>16</v>
      </c>
      <c r="C322" s="126" t="s">
        <v>158</v>
      </c>
      <c r="D322" s="126" t="s">
        <v>143</v>
      </c>
      <c r="E322" s="130" t="s">
        <v>894</v>
      </c>
      <c r="F322" s="126"/>
      <c r="G322" s="196">
        <f>SUM(G323)</f>
        <v>1380327</v>
      </c>
    </row>
    <row r="323" spans="1:7" ht="30">
      <c r="A323" s="88" t="s">
        <v>105</v>
      </c>
      <c r="B323" s="155" t="s">
        <v>16</v>
      </c>
      <c r="C323" s="126" t="s">
        <v>158</v>
      </c>
      <c r="D323" s="126" t="s">
        <v>143</v>
      </c>
      <c r="E323" s="130" t="s">
        <v>894</v>
      </c>
      <c r="F323" s="126" t="s">
        <v>147</v>
      </c>
      <c r="G323" s="196">
        <v>1380327</v>
      </c>
    </row>
    <row r="324" spans="1:7" ht="60">
      <c r="A324" s="74" t="s">
        <v>766</v>
      </c>
      <c r="B324" s="155" t="s">
        <v>16</v>
      </c>
      <c r="C324" s="126" t="s">
        <v>158</v>
      </c>
      <c r="D324" s="126" t="s">
        <v>143</v>
      </c>
      <c r="E324" s="130" t="s">
        <v>102</v>
      </c>
      <c r="F324" s="126"/>
      <c r="G324" s="196">
        <f>SUM(G325)</f>
        <v>3707310</v>
      </c>
    </row>
    <row r="325" spans="1:7" ht="30">
      <c r="A325" s="88" t="s">
        <v>105</v>
      </c>
      <c r="B325" s="155" t="s">
        <v>16</v>
      </c>
      <c r="C325" s="126" t="s">
        <v>158</v>
      </c>
      <c r="D325" s="126" t="s">
        <v>143</v>
      </c>
      <c r="E325" s="130" t="s">
        <v>103</v>
      </c>
      <c r="F325" s="126" t="s">
        <v>147</v>
      </c>
      <c r="G325" s="196">
        <v>3707310</v>
      </c>
    </row>
    <row r="326" spans="1:7" ht="30">
      <c r="A326" s="88" t="s">
        <v>75</v>
      </c>
      <c r="B326" s="155" t="s">
        <v>16</v>
      </c>
      <c r="C326" s="126" t="s">
        <v>158</v>
      </c>
      <c r="D326" s="126" t="s">
        <v>143</v>
      </c>
      <c r="E326" s="130" t="s">
        <v>73</v>
      </c>
      <c r="F326" s="126"/>
      <c r="G326" s="196">
        <f>SUM(G327)</f>
        <v>150000</v>
      </c>
    </row>
    <row r="327" spans="1:7" ht="45">
      <c r="A327" s="88" t="s">
        <v>76</v>
      </c>
      <c r="B327" s="155" t="s">
        <v>16</v>
      </c>
      <c r="C327" s="126" t="s">
        <v>158</v>
      </c>
      <c r="D327" s="126" t="s">
        <v>143</v>
      </c>
      <c r="E327" s="130" t="s">
        <v>74</v>
      </c>
      <c r="F327" s="126"/>
      <c r="G327" s="196">
        <f>SUM(G328)</f>
        <v>150000</v>
      </c>
    </row>
    <row r="328" spans="1:7" s="12" customFormat="1" ht="30">
      <c r="A328" s="27" t="s">
        <v>78</v>
      </c>
      <c r="B328" s="155" t="s">
        <v>16</v>
      </c>
      <c r="C328" s="126" t="s">
        <v>158</v>
      </c>
      <c r="D328" s="126" t="s">
        <v>143</v>
      </c>
      <c r="E328" s="130" t="s">
        <v>77</v>
      </c>
      <c r="F328" s="126"/>
      <c r="G328" s="196">
        <f>SUM(G330)</f>
        <v>150000</v>
      </c>
    </row>
    <row r="329" spans="1:7" ht="15">
      <c r="A329" s="27" t="s">
        <v>80</v>
      </c>
      <c r="B329" s="155" t="s">
        <v>16</v>
      </c>
      <c r="C329" s="126" t="s">
        <v>158</v>
      </c>
      <c r="D329" s="126" t="s">
        <v>143</v>
      </c>
      <c r="E329" s="130" t="s">
        <v>79</v>
      </c>
      <c r="F329" s="126"/>
      <c r="G329" s="196">
        <f>SUM(G330)</f>
        <v>150000</v>
      </c>
    </row>
    <row r="330" spans="1:7" ht="30">
      <c r="A330" s="88" t="s">
        <v>105</v>
      </c>
      <c r="B330" s="155" t="s">
        <v>16</v>
      </c>
      <c r="C330" s="126" t="s">
        <v>158</v>
      </c>
      <c r="D330" s="126" t="s">
        <v>143</v>
      </c>
      <c r="E330" s="130" t="s">
        <v>79</v>
      </c>
      <c r="F330" s="126" t="s">
        <v>147</v>
      </c>
      <c r="G330" s="196">
        <v>150000</v>
      </c>
    </row>
    <row r="331" spans="1:7" ht="36" customHeight="1">
      <c r="A331" s="88" t="s">
        <v>751</v>
      </c>
      <c r="B331" s="155" t="s">
        <v>16</v>
      </c>
      <c r="C331" s="126" t="s">
        <v>158</v>
      </c>
      <c r="D331" s="126" t="s">
        <v>143</v>
      </c>
      <c r="E331" s="130" t="s">
        <v>752</v>
      </c>
      <c r="F331" s="126"/>
      <c r="G331" s="196">
        <f>SUM(G332)</f>
        <v>35000</v>
      </c>
    </row>
    <row r="332" spans="1:7" ht="35.25" customHeight="1">
      <c r="A332" s="88" t="s">
        <v>768</v>
      </c>
      <c r="B332" s="155" t="s">
        <v>16</v>
      </c>
      <c r="C332" s="126" t="s">
        <v>158</v>
      </c>
      <c r="D332" s="126" t="s">
        <v>143</v>
      </c>
      <c r="E332" s="130" t="s">
        <v>754</v>
      </c>
      <c r="F332" s="126"/>
      <c r="G332" s="196">
        <f>SUM(G333)</f>
        <v>35000</v>
      </c>
    </row>
    <row r="333" spans="1:7" ht="30">
      <c r="A333" s="88" t="s">
        <v>755</v>
      </c>
      <c r="B333" s="155" t="s">
        <v>16</v>
      </c>
      <c r="C333" s="126" t="s">
        <v>158</v>
      </c>
      <c r="D333" s="126" t="s">
        <v>143</v>
      </c>
      <c r="E333" s="130" t="s">
        <v>756</v>
      </c>
      <c r="F333" s="126"/>
      <c r="G333" s="196">
        <f>SUM(G334)</f>
        <v>35000</v>
      </c>
    </row>
    <row r="334" spans="1:7" ht="30">
      <c r="A334" s="88" t="s">
        <v>217</v>
      </c>
      <c r="B334" s="155" t="s">
        <v>16</v>
      </c>
      <c r="C334" s="126" t="s">
        <v>158</v>
      </c>
      <c r="D334" s="126" t="s">
        <v>143</v>
      </c>
      <c r="E334" s="130" t="s">
        <v>765</v>
      </c>
      <c r="F334" s="126"/>
      <c r="G334" s="196">
        <f>SUM(G335)</f>
        <v>35000</v>
      </c>
    </row>
    <row r="335" spans="1:7" ht="30">
      <c r="A335" s="88" t="s">
        <v>105</v>
      </c>
      <c r="B335" s="155" t="s">
        <v>16</v>
      </c>
      <c r="C335" s="126" t="s">
        <v>158</v>
      </c>
      <c r="D335" s="126" t="s">
        <v>143</v>
      </c>
      <c r="E335" s="130" t="s">
        <v>765</v>
      </c>
      <c r="F335" s="126" t="s">
        <v>147</v>
      </c>
      <c r="G335" s="196">
        <v>35000</v>
      </c>
    </row>
    <row r="336" spans="1:7" ht="42.75">
      <c r="A336" s="87" t="s">
        <v>783</v>
      </c>
      <c r="B336" s="155" t="s">
        <v>16</v>
      </c>
      <c r="C336" s="127" t="s">
        <v>158</v>
      </c>
      <c r="D336" s="127" t="s">
        <v>143</v>
      </c>
      <c r="E336" s="128" t="s">
        <v>334</v>
      </c>
      <c r="F336" s="127"/>
      <c r="G336" s="195">
        <f>SUM(G337)</f>
        <v>217727157</v>
      </c>
    </row>
    <row r="337" spans="1:7" ht="19.5" customHeight="1">
      <c r="A337" s="88" t="s">
        <v>725</v>
      </c>
      <c r="B337" s="155" t="s">
        <v>16</v>
      </c>
      <c r="C337" s="126" t="s">
        <v>158</v>
      </c>
      <c r="D337" s="126" t="s">
        <v>143</v>
      </c>
      <c r="E337" s="130" t="s">
        <v>409</v>
      </c>
      <c r="F337" s="126"/>
      <c r="G337" s="196">
        <f>SUM(G338)</f>
        <v>217727157</v>
      </c>
    </row>
    <row r="338" spans="1:7" ht="90">
      <c r="A338" s="88" t="s">
        <v>585</v>
      </c>
      <c r="B338" s="155" t="s">
        <v>16</v>
      </c>
      <c r="C338" s="126" t="s">
        <v>158</v>
      </c>
      <c r="D338" s="126" t="s">
        <v>143</v>
      </c>
      <c r="E338" s="130" t="s">
        <v>414</v>
      </c>
      <c r="F338" s="126"/>
      <c r="G338" s="196">
        <f>SUM(G339:G340)</f>
        <v>217727157</v>
      </c>
    </row>
    <row r="339" spans="1:7" ht="45">
      <c r="A339" s="88" t="s">
        <v>212</v>
      </c>
      <c r="B339" s="155" t="s">
        <v>16</v>
      </c>
      <c r="C339" s="126" t="s">
        <v>158</v>
      </c>
      <c r="D339" s="126" t="s">
        <v>143</v>
      </c>
      <c r="E339" s="130" t="s">
        <v>415</v>
      </c>
      <c r="F339" s="126" t="s">
        <v>144</v>
      </c>
      <c r="G339" s="196">
        <v>210233551</v>
      </c>
    </row>
    <row r="340" spans="1:7" ht="30">
      <c r="A340" s="88" t="s">
        <v>105</v>
      </c>
      <c r="B340" s="155" t="s">
        <v>16</v>
      </c>
      <c r="C340" s="126" t="s">
        <v>158</v>
      </c>
      <c r="D340" s="126" t="s">
        <v>143</v>
      </c>
      <c r="E340" s="130" t="s">
        <v>415</v>
      </c>
      <c r="F340" s="126" t="s">
        <v>147</v>
      </c>
      <c r="G340" s="196">
        <v>7493606</v>
      </c>
    </row>
    <row r="341" spans="1:7" ht="28.5">
      <c r="A341" s="30" t="s">
        <v>186</v>
      </c>
      <c r="B341" s="155" t="s">
        <v>16</v>
      </c>
      <c r="C341" s="126" t="s">
        <v>158</v>
      </c>
      <c r="D341" s="126" t="s">
        <v>143</v>
      </c>
      <c r="E341" s="130" t="s">
        <v>287</v>
      </c>
      <c r="F341" s="126"/>
      <c r="G341" s="196">
        <f>SUM(G342)</f>
        <v>700000</v>
      </c>
    </row>
    <row r="342" spans="1:7" ht="30">
      <c r="A342" s="90" t="s">
        <v>187</v>
      </c>
      <c r="B342" s="155" t="s">
        <v>16</v>
      </c>
      <c r="C342" s="126" t="s">
        <v>158</v>
      </c>
      <c r="D342" s="126" t="s">
        <v>143</v>
      </c>
      <c r="E342" s="130" t="s">
        <v>978</v>
      </c>
      <c r="F342" s="126"/>
      <c r="G342" s="196">
        <f>SUM(G343)</f>
        <v>700000</v>
      </c>
    </row>
    <row r="343" spans="1:7" ht="30">
      <c r="A343" s="27" t="s">
        <v>217</v>
      </c>
      <c r="B343" s="155" t="s">
        <v>16</v>
      </c>
      <c r="C343" s="126" t="s">
        <v>158</v>
      </c>
      <c r="D343" s="126" t="s">
        <v>143</v>
      </c>
      <c r="E343" s="130" t="s">
        <v>289</v>
      </c>
      <c r="F343" s="126"/>
      <c r="G343" s="196">
        <f>SUM(G344)</f>
        <v>700000</v>
      </c>
    </row>
    <row r="344" spans="1:7" ht="15">
      <c r="A344" s="88" t="s">
        <v>149</v>
      </c>
      <c r="B344" s="155" t="s">
        <v>16</v>
      </c>
      <c r="C344" s="126" t="s">
        <v>158</v>
      </c>
      <c r="D344" s="126" t="s">
        <v>143</v>
      </c>
      <c r="E344" s="130" t="s">
        <v>289</v>
      </c>
      <c r="F344" s="126" t="s">
        <v>148</v>
      </c>
      <c r="G344" s="196">
        <v>700000</v>
      </c>
    </row>
    <row r="345" spans="1:7" ht="15">
      <c r="A345" s="87" t="s">
        <v>630</v>
      </c>
      <c r="B345" s="155" t="s">
        <v>16</v>
      </c>
      <c r="C345" s="127" t="s">
        <v>158</v>
      </c>
      <c r="D345" s="127" t="s">
        <v>146</v>
      </c>
      <c r="E345" s="128"/>
      <c r="F345" s="127"/>
      <c r="G345" s="195">
        <f>SUM(G346+G354)</f>
        <v>17300311.6</v>
      </c>
    </row>
    <row r="346" spans="1:7" ht="28.5">
      <c r="A346" s="87" t="s">
        <v>744</v>
      </c>
      <c r="B346" s="155" t="s">
        <v>16</v>
      </c>
      <c r="C346" s="127" t="s">
        <v>158</v>
      </c>
      <c r="D346" s="127" t="s">
        <v>146</v>
      </c>
      <c r="E346" s="128" t="s">
        <v>333</v>
      </c>
      <c r="F346" s="126"/>
      <c r="G346" s="196">
        <f>SUM(G347)</f>
        <v>17295311.6</v>
      </c>
    </row>
    <row r="347" spans="1:7" ht="45">
      <c r="A347" s="88" t="s">
        <v>784</v>
      </c>
      <c r="B347" s="155" t="s">
        <v>16</v>
      </c>
      <c r="C347" s="127" t="s">
        <v>158</v>
      </c>
      <c r="D347" s="127" t="s">
        <v>146</v>
      </c>
      <c r="E347" s="128" t="s">
        <v>416</v>
      </c>
      <c r="F347" s="127"/>
      <c r="G347" s="195">
        <f>SUM(G348)</f>
        <v>17295311.6</v>
      </c>
    </row>
    <row r="348" spans="1:7" s="1" customFormat="1" ht="30">
      <c r="A348" s="88" t="s">
        <v>417</v>
      </c>
      <c r="B348" s="155" t="s">
        <v>16</v>
      </c>
      <c r="C348" s="126" t="s">
        <v>158</v>
      </c>
      <c r="D348" s="126" t="s">
        <v>146</v>
      </c>
      <c r="E348" s="130" t="s">
        <v>0</v>
      </c>
      <c r="F348" s="126"/>
      <c r="G348" s="196">
        <f>SUM(G349)</f>
        <v>17295311.6</v>
      </c>
    </row>
    <row r="349" spans="1:7" ht="30">
      <c r="A349" s="88" t="s">
        <v>217</v>
      </c>
      <c r="B349" s="155" t="s">
        <v>16</v>
      </c>
      <c r="C349" s="126" t="s">
        <v>158</v>
      </c>
      <c r="D349" s="126" t="s">
        <v>146</v>
      </c>
      <c r="E349" s="130" t="s">
        <v>1</v>
      </c>
      <c r="F349" s="126"/>
      <c r="G349" s="196">
        <f>SUM(G350:G353)</f>
        <v>17295311.6</v>
      </c>
    </row>
    <row r="350" spans="1:7" ht="45">
      <c r="A350" s="88" t="s">
        <v>212</v>
      </c>
      <c r="B350" s="155" t="s">
        <v>16</v>
      </c>
      <c r="C350" s="126" t="s">
        <v>158</v>
      </c>
      <c r="D350" s="126" t="s">
        <v>146</v>
      </c>
      <c r="E350" s="130" t="s">
        <v>1</v>
      </c>
      <c r="F350" s="126" t="s">
        <v>144</v>
      </c>
      <c r="G350" s="196">
        <v>14387980</v>
      </c>
    </row>
    <row r="351" spans="1:7" ht="30">
      <c r="A351" s="88" t="s">
        <v>105</v>
      </c>
      <c r="B351" s="155" t="s">
        <v>16</v>
      </c>
      <c r="C351" s="126" t="s">
        <v>158</v>
      </c>
      <c r="D351" s="126" t="s">
        <v>146</v>
      </c>
      <c r="E351" s="130" t="s">
        <v>1</v>
      </c>
      <c r="F351" s="126" t="s">
        <v>147</v>
      </c>
      <c r="G351" s="196">
        <v>1627346.6</v>
      </c>
    </row>
    <row r="352" spans="1:7" ht="15">
      <c r="A352" s="88" t="s">
        <v>170</v>
      </c>
      <c r="B352" s="155" t="s">
        <v>16</v>
      </c>
      <c r="C352" s="126" t="s">
        <v>158</v>
      </c>
      <c r="D352" s="126" t="s">
        <v>146</v>
      </c>
      <c r="E352" s="130" t="s">
        <v>1</v>
      </c>
      <c r="F352" s="126" t="s">
        <v>169</v>
      </c>
      <c r="G352" s="196">
        <v>123500</v>
      </c>
    </row>
    <row r="353" spans="1:7" ht="15">
      <c r="A353" s="88" t="s">
        <v>149</v>
      </c>
      <c r="B353" s="155" t="s">
        <v>16</v>
      </c>
      <c r="C353" s="126" t="s">
        <v>158</v>
      </c>
      <c r="D353" s="126" t="s">
        <v>146</v>
      </c>
      <c r="E353" s="130" t="s">
        <v>1</v>
      </c>
      <c r="F353" s="126" t="s">
        <v>148</v>
      </c>
      <c r="G353" s="196">
        <v>1156485</v>
      </c>
    </row>
    <row r="354" spans="1:7" ht="30">
      <c r="A354" s="88" t="s">
        <v>751</v>
      </c>
      <c r="B354" s="155" t="s">
        <v>16</v>
      </c>
      <c r="C354" s="126" t="s">
        <v>158</v>
      </c>
      <c r="D354" s="126" t="s">
        <v>146</v>
      </c>
      <c r="E354" s="130" t="s">
        <v>752</v>
      </c>
      <c r="F354" s="126"/>
      <c r="G354" s="196">
        <f>SUM(G355)</f>
        <v>5000</v>
      </c>
    </row>
    <row r="355" spans="1:7" ht="34.5" customHeight="1">
      <c r="A355" s="88" t="s">
        <v>768</v>
      </c>
      <c r="B355" s="155" t="s">
        <v>16</v>
      </c>
      <c r="C355" s="126" t="s">
        <v>158</v>
      </c>
      <c r="D355" s="126" t="s">
        <v>146</v>
      </c>
      <c r="E355" s="130" t="s">
        <v>754</v>
      </c>
      <c r="F355" s="126"/>
      <c r="G355" s="196">
        <f>SUM(G356)</f>
        <v>5000</v>
      </c>
    </row>
    <row r="356" spans="1:7" ht="30">
      <c r="A356" s="88" t="s">
        <v>755</v>
      </c>
      <c r="B356" s="155" t="s">
        <v>16</v>
      </c>
      <c r="C356" s="126" t="s">
        <v>158</v>
      </c>
      <c r="D356" s="126" t="s">
        <v>146</v>
      </c>
      <c r="E356" s="130" t="s">
        <v>756</v>
      </c>
      <c r="F356" s="126"/>
      <c r="G356" s="196">
        <f>SUM(G357)</f>
        <v>5000</v>
      </c>
    </row>
    <row r="357" spans="1:7" ht="30">
      <c r="A357" s="88" t="s">
        <v>217</v>
      </c>
      <c r="B357" s="155" t="s">
        <v>16</v>
      </c>
      <c r="C357" s="126" t="s">
        <v>158</v>
      </c>
      <c r="D357" s="126" t="s">
        <v>146</v>
      </c>
      <c r="E357" s="130" t="s">
        <v>765</v>
      </c>
      <c r="F357" s="126"/>
      <c r="G357" s="196">
        <f>SUM(G358)</f>
        <v>5000</v>
      </c>
    </row>
    <row r="358" spans="1:7" ht="30">
      <c r="A358" s="88" t="s">
        <v>105</v>
      </c>
      <c r="B358" s="155" t="s">
        <v>16</v>
      </c>
      <c r="C358" s="126" t="s">
        <v>158</v>
      </c>
      <c r="D358" s="126" t="s">
        <v>146</v>
      </c>
      <c r="E358" s="130" t="s">
        <v>765</v>
      </c>
      <c r="F358" s="126" t="s">
        <v>147</v>
      </c>
      <c r="G358" s="196">
        <v>5000</v>
      </c>
    </row>
    <row r="359" spans="1:7" ht="15">
      <c r="A359" s="87" t="s">
        <v>785</v>
      </c>
      <c r="B359" s="155" t="s">
        <v>16</v>
      </c>
      <c r="C359" s="127" t="s">
        <v>158</v>
      </c>
      <c r="D359" s="127" t="s">
        <v>158</v>
      </c>
      <c r="E359" s="128"/>
      <c r="F359" s="126"/>
      <c r="G359" s="195">
        <f>SUM(G360)</f>
        <v>2541529</v>
      </c>
    </row>
    <row r="360" spans="1:7" ht="57">
      <c r="A360" s="87" t="s">
        <v>861</v>
      </c>
      <c r="B360" s="155" t="s">
        <v>16</v>
      </c>
      <c r="C360" s="127" t="s">
        <v>158</v>
      </c>
      <c r="D360" s="127" t="s">
        <v>158</v>
      </c>
      <c r="E360" s="128" t="s">
        <v>344</v>
      </c>
      <c r="F360" s="127"/>
      <c r="G360" s="195">
        <f>SUM(G361+G366)</f>
        <v>2541529</v>
      </c>
    </row>
    <row r="361" spans="1:7" ht="60">
      <c r="A361" s="90" t="s">
        <v>863</v>
      </c>
      <c r="B361" s="155" t="s">
        <v>16</v>
      </c>
      <c r="C361" s="126" t="s">
        <v>158</v>
      </c>
      <c r="D361" s="126" t="s">
        <v>158</v>
      </c>
      <c r="E361" s="130" t="s">
        <v>2</v>
      </c>
      <c r="F361" s="126"/>
      <c r="G361" s="196">
        <f>SUM(G362)</f>
        <v>100000</v>
      </c>
    </row>
    <row r="362" spans="1:7" ht="30">
      <c r="A362" s="90" t="s">
        <v>3</v>
      </c>
      <c r="B362" s="155" t="s">
        <v>16</v>
      </c>
      <c r="C362" s="126" t="s">
        <v>158</v>
      </c>
      <c r="D362" s="126" t="s">
        <v>158</v>
      </c>
      <c r="E362" s="130" t="s">
        <v>4</v>
      </c>
      <c r="F362" s="126"/>
      <c r="G362" s="196">
        <f>SUM(G363)</f>
        <v>100000</v>
      </c>
    </row>
    <row r="363" spans="1:7" ht="25.5" customHeight="1">
      <c r="A363" s="27" t="s">
        <v>218</v>
      </c>
      <c r="B363" s="155" t="s">
        <v>16</v>
      </c>
      <c r="C363" s="126" t="s">
        <v>158</v>
      </c>
      <c r="D363" s="126" t="s">
        <v>158</v>
      </c>
      <c r="E363" s="130" t="s">
        <v>5</v>
      </c>
      <c r="F363" s="126"/>
      <c r="G363" s="196">
        <f>SUM(G364+G365)</f>
        <v>100000</v>
      </c>
    </row>
    <row r="364" spans="1:7" ht="30">
      <c r="A364" s="88" t="s">
        <v>105</v>
      </c>
      <c r="B364" s="155" t="s">
        <v>16</v>
      </c>
      <c r="C364" s="126" t="s">
        <v>158</v>
      </c>
      <c r="D364" s="126" t="s">
        <v>158</v>
      </c>
      <c r="E364" s="130" t="s">
        <v>6</v>
      </c>
      <c r="F364" s="126" t="s">
        <v>147</v>
      </c>
      <c r="G364" s="196">
        <v>30000</v>
      </c>
    </row>
    <row r="365" spans="1:7" ht="15">
      <c r="A365" s="88" t="s">
        <v>170</v>
      </c>
      <c r="B365" s="155" t="s">
        <v>16</v>
      </c>
      <c r="C365" s="126" t="s">
        <v>158</v>
      </c>
      <c r="D365" s="126" t="s">
        <v>158</v>
      </c>
      <c r="E365" s="130" t="s">
        <v>6</v>
      </c>
      <c r="F365" s="126" t="s">
        <v>169</v>
      </c>
      <c r="G365" s="196">
        <v>70000</v>
      </c>
    </row>
    <row r="366" spans="1:7" ht="60">
      <c r="A366" s="90" t="s">
        <v>865</v>
      </c>
      <c r="B366" s="155" t="s">
        <v>16</v>
      </c>
      <c r="C366" s="126" t="s">
        <v>158</v>
      </c>
      <c r="D366" s="126" t="s">
        <v>158</v>
      </c>
      <c r="E366" s="130" t="s">
        <v>7</v>
      </c>
      <c r="F366" s="126"/>
      <c r="G366" s="196">
        <f>SUM(G367)</f>
        <v>2441529</v>
      </c>
    </row>
    <row r="367" spans="1:7" ht="15">
      <c r="A367" s="90" t="s">
        <v>746</v>
      </c>
      <c r="B367" s="155" t="s">
        <v>16</v>
      </c>
      <c r="C367" s="126" t="s">
        <v>158</v>
      </c>
      <c r="D367" s="126" t="s">
        <v>158</v>
      </c>
      <c r="E367" s="130" t="s">
        <v>33</v>
      </c>
      <c r="F367" s="126"/>
      <c r="G367" s="196">
        <f>SUM(G370+G368)</f>
        <v>2441529</v>
      </c>
    </row>
    <row r="368" spans="1:7" ht="53.25" customHeight="1">
      <c r="A368" s="263" t="s">
        <v>940</v>
      </c>
      <c r="B368" s="155" t="s">
        <v>16</v>
      </c>
      <c r="C368" s="126" t="s">
        <v>158</v>
      </c>
      <c r="D368" s="126" t="s">
        <v>158</v>
      </c>
      <c r="E368" s="130" t="s">
        <v>939</v>
      </c>
      <c r="F368" s="126"/>
      <c r="G368" s="196">
        <f>SUM(G369)</f>
        <v>874800</v>
      </c>
    </row>
    <row r="369" spans="1:7" ht="30">
      <c r="A369" s="88" t="s">
        <v>105</v>
      </c>
      <c r="B369" s="155" t="s">
        <v>16</v>
      </c>
      <c r="C369" s="126" t="s">
        <v>158</v>
      </c>
      <c r="D369" s="126" t="s">
        <v>158</v>
      </c>
      <c r="E369" s="130" t="s">
        <v>939</v>
      </c>
      <c r="F369" s="126" t="s">
        <v>147</v>
      </c>
      <c r="G369" s="196">
        <v>874800</v>
      </c>
    </row>
    <row r="370" spans="1:7" ht="15">
      <c r="A370" s="27" t="s">
        <v>90</v>
      </c>
      <c r="B370" s="155" t="s">
        <v>16</v>
      </c>
      <c r="C370" s="126" t="s">
        <v>158</v>
      </c>
      <c r="D370" s="126" t="s">
        <v>158</v>
      </c>
      <c r="E370" s="130" t="s">
        <v>91</v>
      </c>
      <c r="F370" s="126"/>
      <c r="G370" s="196">
        <f>SUM(G371:G372)</f>
        <v>1566729</v>
      </c>
    </row>
    <row r="371" spans="1:7" ht="30">
      <c r="A371" s="88" t="s">
        <v>105</v>
      </c>
      <c r="B371" s="155" t="s">
        <v>16</v>
      </c>
      <c r="C371" s="126" t="s">
        <v>158</v>
      </c>
      <c r="D371" s="126" t="s">
        <v>158</v>
      </c>
      <c r="E371" s="130" t="s">
        <v>91</v>
      </c>
      <c r="F371" s="126" t="s">
        <v>147</v>
      </c>
      <c r="G371" s="196">
        <v>213300</v>
      </c>
    </row>
    <row r="372" spans="1:7" ht="15">
      <c r="A372" s="88" t="s">
        <v>170</v>
      </c>
      <c r="B372" s="155" t="s">
        <v>16</v>
      </c>
      <c r="C372" s="126" t="s">
        <v>158</v>
      </c>
      <c r="D372" s="126" t="s">
        <v>158</v>
      </c>
      <c r="E372" s="130" t="s">
        <v>91</v>
      </c>
      <c r="F372" s="126" t="s">
        <v>169</v>
      </c>
      <c r="G372" s="196">
        <v>1353429</v>
      </c>
    </row>
    <row r="373" spans="1:7" ht="15.75" customHeight="1">
      <c r="A373" s="87" t="s">
        <v>161</v>
      </c>
      <c r="B373" s="155" t="s">
        <v>16</v>
      </c>
      <c r="C373" s="127" t="s">
        <v>158</v>
      </c>
      <c r="D373" s="127" t="s">
        <v>162</v>
      </c>
      <c r="E373" s="128"/>
      <c r="F373" s="126"/>
      <c r="G373" s="195">
        <f>SUM(G374)</f>
        <v>8973262</v>
      </c>
    </row>
    <row r="374" spans="1:7" ht="30">
      <c r="A374" s="90" t="s">
        <v>749</v>
      </c>
      <c r="B374" s="155" t="s">
        <v>16</v>
      </c>
      <c r="C374" s="126" t="s">
        <v>158</v>
      </c>
      <c r="D374" s="126" t="s">
        <v>162</v>
      </c>
      <c r="E374" s="126" t="s">
        <v>333</v>
      </c>
      <c r="F374" s="126"/>
      <c r="G374" s="196">
        <f>SUM(G375)</f>
        <v>8973262</v>
      </c>
    </row>
    <row r="375" spans="1:7" ht="60">
      <c r="A375" s="90" t="s">
        <v>722</v>
      </c>
      <c r="B375" s="155" t="s">
        <v>16</v>
      </c>
      <c r="C375" s="126" t="s">
        <v>158</v>
      </c>
      <c r="D375" s="126" t="s">
        <v>162</v>
      </c>
      <c r="E375" s="126" t="s">
        <v>404</v>
      </c>
      <c r="F375" s="126"/>
      <c r="G375" s="196">
        <f>SUM(G376+G386)</f>
        <v>8973262</v>
      </c>
    </row>
    <row r="376" spans="1:7" ht="39" customHeight="1">
      <c r="A376" s="88" t="s">
        <v>9</v>
      </c>
      <c r="B376" s="155" t="s">
        <v>16</v>
      </c>
      <c r="C376" s="126" t="s">
        <v>158</v>
      </c>
      <c r="D376" s="126" t="s">
        <v>162</v>
      </c>
      <c r="E376" s="126" t="s">
        <v>8</v>
      </c>
      <c r="F376" s="126"/>
      <c r="G376" s="196">
        <f>SUM(G377+G379+G383)</f>
        <v>8968762</v>
      </c>
    </row>
    <row r="377" spans="1:7" ht="30">
      <c r="A377" s="88" t="s">
        <v>131</v>
      </c>
      <c r="B377" s="155" t="s">
        <v>16</v>
      </c>
      <c r="C377" s="126" t="s">
        <v>158</v>
      </c>
      <c r="D377" s="126" t="s">
        <v>162</v>
      </c>
      <c r="E377" s="126" t="s">
        <v>10</v>
      </c>
      <c r="F377" s="126"/>
      <c r="G377" s="196">
        <f>SUM(G378)</f>
        <v>166326</v>
      </c>
    </row>
    <row r="378" spans="1:7" ht="45">
      <c r="A378" s="88" t="s">
        <v>786</v>
      </c>
      <c r="B378" s="155" t="s">
        <v>16</v>
      </c>
      <c r="C378" s="126" t="s">
        <v>158</v>
      </c>
      <c r="D378" s="126" t="s">
        <v>162</v>
      </c>
      <c r="E378" s="126" t="s">
        <v>10</v>
      </c>
      <c r="F378" s="126" t="s">
        <v>144</v>
      </c>
      <c r="G378" s="196">
        <v>166326</v>
      </c>
    </row>
    <row r="379" spans="1:7" ht="30">
      <c r="A379" s="88" t="s">
        <v>217</v>
      </c>
      <c r="B379" s="155" t="s">
        <v>16</v>
      </c>
      <c r="C379" s="126" t="s">
        <v>158</v>
      </c>
      <c r="D379" s="126" t="s">
        <v>162</v>
      </c>
      <c r="E379" s="126" t="s">
        <v>407</v>
      </c>
      <c r="F379" s="126"/>
      <c r="G379" s="196">
        <f>SUM(G380:G382)</f>
        <v>8672436</v>
      </c>
    </row>
    <row r="380" spans="1:7" ht="45">
      <c r="A380" s="88" t="s">
        <v>212</v>
      </c>
      <c r="B380" s="155" t="s">
        <v>16</v>
      </c>
      <c r="C380" s="126" t="s">
        <v>158</v>
      </c>
      <c r="D380" s="126" t="s">
        <v>162</v>
      </c>
      <c r="E380" s="126" t="s">
        <v>407</v>
      </c>
      <c r="F380" s="126" t="s">
        <v>144</v>
      </c>
      <c r="G380" s="196">
        <v>7346500</v>
      </c>
    </row>
    <row r="381" spans="1:7" ht="30">
      <c r="A381" s="88" t="s">
        <v>105</v>
      </c>
      <c r="B381" s="155" t="s">
        <v>16</v>
      </c>
      <c r="C381" s="126" t="s">
        <v>158</v>
      </c>
      <c r="D381" s="126" t="s">
        <v>162</v>
      </c>
      <c r="E381" s="126" t="s">
        <v>12</v>
      </c>
      <c r="F381" s="126" t="s">
        <v>147</v>
      </c>
      <c r="G381" s="196">
        <v>1315936</v>
      </c>
    </row>
    <row r="382" spans="1:7" ht="15">
      <c r="A382" s="88" t="s">
        <v>149</v>
      </c>
      <c r="B382" s="155" t="s">
        <v>16</v>
      </c>
      <c r="C382" s="126" t="s">
        <v>158</v>
      </c>
      <c r="D382" s="126" t="s">
        <v>162</v>
      </c>
      <c r="E382" s="126" t="s">
        <v>12</v>
      </c>
      <c r="F382" s="126" t="s">
        <v>148</v>
      </c>
      <c r="G382" s="196">
        <v>10000</v>
      </c>
    </row>
    <row r="383" spans="1:7" ht="15">
      <c r="A383" s="27" t="s">
        <v>93</v>
      </c>
      <c r="B383" s="155" t="s">
        <v>16</v>
      </c>
      <c r="C383" s="126" t="s">
        <v>158</v>
      </c>
      <c r="D383" s="126" t="s">
        <v>162</v>
      </c>
      <c r="E383" s="126" t="s">
        <v>94</v>
      </c>
      <c r="F383" s="126"/>
      <c r="G383" s="196">
        <f>SUM(G384)</f>
        <v>130000</v>
      </c>
    </row>
    <row r="384" spans="1:7" ht="30">
      <c r="A384" s="88" t="s">
        <v>105</v>
      </c>
      <c r="B384" s="155" t="s">
        <v>16</v>
      </c>
      <c r="C384" s="126" t="s">
        <v>158</v>
      </c>
      <c r="D384" s="126" t="s">
        <v>162</v>
      </c>
      <c r="E384" s="126" t="s">
        <v>94</v>
      </c>
      <c r="F384" s="126" t="s">
        <v>147</v>
      </c>
      <c r="G384" s="196">
        <v>130000</v>
      </c>
    </row>
    <row r="385" spans="1:7" ht="28.5" customHeight="1">
      <c r="A385" s="88" t="s">
        <v>1032</v>
      </c>
      <c r="B385" s="155" t="s">
        <v>16</v>
      </c>
      <c r="C385" s="126" t="s">
        <v>158</v>
      </c>
      <c r="D385" s="126" t="s">
        <v>162</v>
      </c>
      <c r="E385" s="126" t="s">
        <v>1011</v>
      </c>
      <c r="F385" s="126"/>
      <c r="G385" s="196">
        <f>SUM(G386)</f>
        <v>4500</v>
      </c>
    </row>
    <row r="386" spans="1:7" ht="20.25" customHeight="1">
      <c r="A386" s="27" t="s">
        <v>93</v>
      </c>
      <c r="B386" s="155" t="s">
        <v>16</v>
      </c>
      <c r="C386" s="126" t="s">
        <v>158</v>
      </c>
      <c r="D386" s="126" t="s">
        <v>162</v>
      </c>
      <c r="E386" s="126" t="s">
        <v>997</v>
      </c>
      <c r="F386" s="126"/>
      <c r="G386" s="196">
        <f>SUM(G387)</f>
        <v>4500</v>
      </c>
    </row>
    <row r="387" spans="1:7" ht="15">
      <c r="A387" s="88" t="s">
        <v>994</v>
      </c>
      <c r="B387" s="155" t="s">
        <v>16</v>
      </c>
      <c r="C387" s="126" t="s">
        <v>158</v>
      </c>
      <c r="D387" s="126" t="s">
        <v>162</v>
      </c>
      <c r="E387" s="126" t="s">
        <v>997</v>
      </c>
      <c r="F387" s="126" t="s">
        <v>169</v>
      </c>
      <c r="G387" s="196">
        <v>4500</v>
      </c>
    </row>
    <row r="388" spans="1:7" ht="15">
      <c r="A388" s="87" t="s">
        <v>163</v>
      </c>
      <c r="B388" s="155" t="s">
        <v>16</v>
      </c>
      <c r="C388" s="127" t="s">
        <v>165</v>
      </c>
      <c r="D388" s="127"/>
      <c r="E388" s="132"/>
      <c r="F388" s="126"/>
      <c r="G388" s="195">
        <f>SUM(G389+G410)</f>
        <v>15247387</v>
      </c>
    </row>
    <row r="389" spans="1:7" ht="15">
      <c r="A389" s="87" t="s">
        <v>164</v>
      </c>
      <c r="B389" s="155" t="s">
        <v>16</v>
      </c>
      <c r="C389" s="127" t="s">
        <v>165</v>
      </c>
      <c r="D389" s="127" t="s">
        <v>141</v>
      </c>
      <c r="E389" s="128"/>
      <c r="F389" s="126"/>
      <c r="G389" s="195">
        <f>SUM(G390)</f>
        <v>13874615</v>
      </c>
    </row>
    <row r="390" spans="1:7" ht="30">
      <c r="A390" s="90" t="s">
        <v>350</v>
      </c>
      <c r="B390" s="155" t="s">
        <v>16</v>
      </c>
      <c r="C390" s="126" t="s">
        <v>165</v>
      </c>
      <c r="D390" s="126" t="s">
        <v>141</v>
      </c>
      <c r="E390" s="130" t="s">
        <v>351</v>
      </c>
      <c r="F390" s="126"/>
      <c r="G390" s="196">
        <f>SUM(G396+G402+G391)</f>
        <v>13874615</v>
      </c>
    </row>
    <row r="391" spans="1:7" ht="33.75" customHeight="1">
      <c r="A391" s="90" t="s">
        <v>61</v>
      </c>
      <c r="B391" s="155" t="s">
        <v>16</v>
      </c>
      <c r="C391" s="126" t="s">
        <v>165</v>
      </c>
      <c r="D391" s="126" t="s">
        <v>141</v>
      </c>
      <c r="E391" s="130" t="s">
        <v>60</v>
      </c>
      <c r="F391" s="126"/>
      <c r="G391" s="196">
        <f>SUM(G392)</f>
        <v>1093134</v>
      </c>
    </row>
    <row r="392" spans="1:7" ht="24" customHeight="1">
      <c r="A392" s="90" t="s">
        <v>59</v>
      </c>
      <c r="B392" s="155" t="s">
        <v>16</v>
      </c>
      <c r="C392" s="126" t="s">
        <v>165</v>
      </c>
      <c r="D392" s="126" t="s">
        <v>141</v>
      </c>
      <c r="E392" s="130" t="s">
        <v>270</v>
      </c>
      <c r="F392" s="126"/>
      <c r="G392" s="196">
        <f>SUM(G393)</f>
        <v>1093134</v>
      </c>
    </row>
    <row r="393" spans="1:7" ht="33.75" customHeight="1">
      <c r="A393" s="88" t="s">
        <v>217</v>
      </c>
      <c r="B393" s="155" t="s">
        <v>16</v>
      </c>
      <c r="C393" s="126" t="s">
        <v>165</v>
      </c>
      <c r="D393" s="126" t="s">
        <v>141</v>
      </c>
      <c r="E393" s="130" t="s">
        <v>62</v>
      </c>
      <c r="F393" s="126"/>
      <c r="G393" s="196">
        <f>SUM(G394:G395)</f>
        <v>1093134</v>
      </c>
    </row>
    <row r="394" spans="1:7" ht="45">
      <c r="A394" s="88" t="s">
        <v>212</v>
      </c>
      <c r="B394" s="155" t="s">
        <v>16</v>
      </c>
      <c r="C394" s="126" t="s">
        <v>165</v>
      </c>
      <c r="D394" s="126" t="s">
        <v>141</v>
      </c>
      <c r="E394" s="130" t="s">
        <v>62</v>
      </c>
      <c r="F394" s="126" t="s">
        <v>144</v>
      </c>
      <c r="G394" s="196">
        <v>1066134</v>
      </c>
    </row>
    <row r="395" spans="1:7" ht="30">
      <c r="A395" s="88" t="s">
        <v>105</v>
      </c>
      <c r="B395" s="155" t="s">
        <v>16</v>
      </c>
      <c r="C395" s="126" t="s">
        <v>165</v>
      </c>
      <c r="D395" s="126" t="s">
        <v>141</v>
      </c>
      <c r="E395" s="130" t="s">
        <v>62</v>
      </c>
      <c r="F395" s="126" t="s">
        <v>147</v>
      </c>
      <c r="G395" s="196">
        <v>27000</v>
      </c>
    </row>
    <row r="396" spans="1:7" ht="30">
      <c r="A396" s="88" t="s">
        <v>352</v>
      </c>
      <c r="B396" s="155" t="s">
        <v>16</v>
      </c>
      <c r="C396" s="126" t="s">
        <v>165</v>
      </c>
      <c r="D396" s="126" t="s">
        <v>141</v>
      </c>
      <c r="E396" s="126" t="s">
        <v>353</v>
      </c>
      <c r="F396" s="126"/>
      <c r="G396" s="196">
        <f>SUM(G397)</f>
        <v>5926714</v>
      </c>
    </row>
    <row r="397" spans="1:7" ht="15">
      <c r="A397" s="88" t="s">
        <v>354</v>
      </c>
      <c r="B397" s="155" t="s">
        <v>16</v>
      </c>
      <c r="C397" s="126" t="s">
        <v>165</v>
      </c>
      <c r="D397" s="126" t="s">
        <v>141</v>
      </c>
      <c r="E397" s="126" t="s">
        <v>355</v>
      </c>
      <c r="F397" s="126"/>
      <c r="G397" s="196">
        <f>SUM(G398)</f>
        <v>5926714</v>
      </c>
    </row>
    <row r="398" spans="1:7" ht="30">
      <c r="A398" s="88" t="s">
        <v>217</v>
      </c>
      <c r="B398" s="155" t="s">
        <v>16</v>
      </c>
      <c r="C398" s="126" t="s">
        <v>165</v>
      </c>
      <c r="D398" s="126" t="s">
        <v>141</v>
      </c>
      <c r="E398" s="126" t="s">
        <v>356</v>
      </c>
      <c r="F398" s="126"/>
      <c r="G398" s="196">
        <f>SUM(G399:G401)</f>
        <v>5926714</v>
      </c>
    </row>
    <row r="399" spans="1:7" ht="45">
      <c r="A399" s="88" t="s">
        <v>212</v>
      </c>
      <c r="B399" s="155" t="s">
        <v>16</v>
      </c>
      <c r="C399" s="126" t="s">
        <v>165</v>
      </c>
      <c r="D399" s="126" t="s">
        <v>141</v>
      </c>
      <c r="E399" s="126" t="s">
        <v>357</v>
      </c>
      <c r="F399" s="126" t="s">
        <v>144</v>
      </c>
      <c r="G399" s="196">
        <v>4748000</v>
      </c>
    </row>
    <row r="400" spans="1:7" ht="30">
      <c r="A400" s="88" t="s">
        <v>105</v>
      </c>
      <c r="B400" s="155" t="s">
        <v>16</v>
      </c>
      <c r="C400" s="126" t="s">
        <v>165</v>
      </c>
      <c r="D400" s="126" t="s">
        <v>141</v>
      </c>
      <c r="E400" s="126" t="s">
        <v>358</v>
      </c>
      <c r="F400" s="126" t="s">
        <v>147</v>
      </c>
      <c r="G400" s="196">
        <v>1123786</v>
      </c>
    </row>
    <row r="401" spans="1:7" ht="15">
      <c r="A401" s="88" t="s">
        <v>149</v>
      </c>
      <c r="B401" s="155" t="s">
        <v>16</v>
      </c>
      <c r="C401" s="126" t="s">
        <v>165</v>
      </c>
      <c r="D401" s="126" t="s">
        <v>141</v>
      </c>
      <c r="E401" s="126" t="s">
        <v>356</v>
      </c>
      <c r="F401" s="126" t="s">
        <v>148</v>
      </c>
      <c r="G401" s="196">
        <v>54928</v>
      </c>
    </row>
    <row r="402" spans="1:7" ht="45">
      <c r="A402" s="88" t="s">
        <v>359</v>
      </c>
      <c r="B402" s="155" t="s">
        <v>16</v>
      </c>
      <c r="C402" s="126" t="s">
        <v>165</v>
      </c>
      <c r="D402" s="126" t="s">
        <v>141</v>
      </c>
      <c r="E402" s="126" t="s">
        <v>360</v>
      </c>
      <c r="F402" s="126"/>
      <c r="G402" s="196">
        <f>SUM(G403)</f>
        <v>6854767</v>
      </c>
    </row>
    <row r="403" spans="1:7" ht="30">
      <c r="A403" s="88" t="s">
        <v>361</v>
      </c>
      <c r="B403" s="155" t="s">
        <v>16</v>
      </c>
      <c r="C403" s="126" t="s">
        <v>165</v>
      </c>
      <c r="D403" s="126" t="s">
        <v>141</v>
      </c>
      <c r="E403" s="126" t="s">
        <v>362</v>
      </c>
      <c r="F403" s="126"/>
      <c r="G403" s="196">
        <f>SUM(G406+G404)</f>
        <v>6854767</v>
      </c>
    </row>
    <row r="404" spans="1:7" ht="30">
      <c r="A404" s="88" t="s">
        <v>787</v>
      </c>
      <c r="B404" s="155" t="s">
        <v>16</v>
      </c>
      <c r="C404" s="126" t="s">
        <v>165</v>
      </c>
      <c r="D404" s="126" t="s">
        <v>141</v>
      </c>
      <c r="E404" s="126" t="s">
        <v>788</v>
      </c>
      <c r="F404" s="126"/>
      <c r="G404" s="196">
        <f>SUM(G405)</f>
        <v>388720</v>
      </c>
    </row>
    <row r="405" spans="1:7" ht="30">
      <c r="A405" s="88" t="s">
        <v>105</v>
      </c>
      <c r="B405" s="155" t="s">
        <v>16</v>
      </c>
      <c r="C405" s="126" t="s">
        <v>165</v>
      </c>
      <c r="D405" s="126" t="s">
        <v>141</v>
      </c>
      <c r="E405" s="126" t="s">
        <v>788</v>
      </c>
      <c r="F405" s="126" t="s">
        <v>147</v>
      </c>
      <c r="G405" s="196">
        <v>388720</v>
      </c>
    </row>
    <row r="406" spans="1:7" ht="30">
      <c r="A406" s="88" t="s">
        <v>217</v>
      </c>
      <c r="B406" s="155" t="s">
        <v>16</v>
      </c>
      <c r="C406" s="126" t="s">
        <v>165</v>
      </c>
      <c r="D406" s="126" t="s">
        <v>141</v>
      </c>
      <c r="E406" s="126" t="s">
        <v>363</v>
      </c>
      <c r="F406" s="126"/>
      <c r="G406" s="196">
        <f>SUM(G407:G409)</f>
        <v>6466047</v>
      </c>
    </row>
    <row r="407" spans="1:7" ht="45">
      <c r="A407" s="88" t="s">
        <v>212</v>
      </c>
      <c r="B407" s="155" t="s">
        <v>16</v>
      </c>
      <c r="C407" s="126" t="s">
        <v>165</v>
      </c>
      <c r="D407" s="126" t="s">
        <v>141</v>
      </c>
      <c r="E407" s="126" t="s">
        <v>363</v>
      </c>
      <c r="F407" s="126" t="s">
        <v>144</v>
      </c>
      <c r="G407" s="196">
        <v>4651977</v>
      </c>
    </row>
    <row r="408" spans="1:7" ht="30">
      <c r="A408" s="88" t="s">
        <v>105</v>
      </c>
      <c r="B408" s="155" t="s">
        <v>16</v>
      </c>
      <c r="C408" s="126" t="s">
        <v>165</v>
      </c>
      <c r="D408" s="126" t="s">
        <v>141</v>
      </c>
      <c r="E408" s="126" t="s">
        <v>363</v>
      </c>
      <c r="F408" s="126" t="s">
        <v>147</v>
      </c>
      <c r="G408" s="196">
        <v>1794454</v>
      </c>
    </row>
    <row r="409" spans="1:7" ht="15">
      <c r="A409" s="88" t="s">
        <v>149</v>
      </c>
      <c r="B409" s="155" t="s">
        <v>16</v>
      </c>
      <c r="C409" s="126" t="s">
        <v>165</v>
      </c>
      <c r="D409" s="126" t="s">
        <v>141</v>
      </c>
      <c r="E409" s="126" t="s">
        <v>364</v>
      </c>
      <c r="F409" s="126" t="s">
        <v>148</v>
      </c>
      <c r="G409" s="196">
        <v>19616</v>
      </c>
    </row>
    <row r="410" spans="1:7" ht="15">
      <c r="A410" s="87" t="s">
        <v>166</v>
      </c>
      <c r="B410" s="155" t="s">
        <v>16</v>
      </c>
      <c r="C410" s="127" t="s">
        <v>165</v>
      </c>
      <c r="D410" s="127" t="s">
        <v>151</v>
      </c>
      <c r="E410" s="132"/>
      <c r="F410" s="126"/>
      <c r="G410" s="195">
        <f>SUM(G411)</f>
        <v>1372772</v>
      </c>
    </row>
    <row r="411" spans="1:7" ht="30">
      <c r="A411" s="88" t="s">
        <v>201</v>
      </c>
      <c r="B411" s="155" t="s">
        <v>16</v>
      </c>
      <c r="C411" s="126" t="s">
        <v>165</v>
      </c>
      <c r="D411" s="126" t="s">
        <v>151</v>
      </c>
      <c r="E411" s="126" t="s">
        <v>365</v>
      </c>
      <c r="F411" s="126"/>
      <c r="G411" s="196">
        <f>SUM(G412+G416)</f>
        <v>1372772</v>
      </c>
    </row>
    <row r="412" spans="1:7" ht="30">
      <c r="A412" s="88" t="s">
        <v>352</v>
      </c>
      <c r="B412" s="155" t="s">
        <v>16</v>
      </c>
      <c r="C412" s="126" t="s">
        <v>165</v>
      </c>
      <c r="D412" s="126" t="s">
        <v>151</v>
      </c>
      <c r="E412" s="126" t="s">
        <v>36</v>
      </c>
      <c r="F412" s="126"/>
      <c r="G412" s="196">
        <f>SUM(G413)</f>
        <v>151200</v>
      </c>
    </row>
    <row r="413" spans="1:7" ht="108" customHeight="1">
      <c r="A413" s="88" t="s">
        <v>38</v>
      </c>
      <c r="B413" s="155" t="s">
        <v>16</v>
      </c>
      <c r="C413" s="126" t="s">
        <v>165</v>
      </c>
      <c r="D413" s="126" t="s">
        <v>151</v>
      </c>
      <c r="E413" s="126" t="s">
        <v>37</v>
      </c>
      <c r="F413" s="126"/>
      <c r="G413" s="196">
        <f>SUM(G414)</f>
        <v>151200</v>
      </c>
    </row>
    <row r="414" spans="1:7" ht="78.75" customHeight="1">
      <c r="A414" s="88" t="s">
        <v>39</v>
      </c>
      <c r="B414" s="155" t="s">
        <v>16</v>
      </c>
      <c r="C414" s="126" t="s">
        <v>165</v>
      </c>
      <c r="D414" s="126" t="s">
        <v>151</v>
      </c>
      <c r="E414" s="126" t="s">
        <v>40</v>
      </c>
      <c r="F414" s="126"/>
      <c r="G414" s="196">
        <f>SUM(G415)</f>
        <v>151200</v>
      </c>
    </row>
    <row r="415" spans="1:7" ht="15">
      <c r="A415" s="88" t="s">
        <v>152</v>
      </c>
      <c r="B415" s="155" t="s">
        <v>16</v>
      </c>
      <c r="C415" s="126" t="s">
        <v>165</v>
      </c>
      <c r="D415" s="126" t="s">
        <v>151</v>
      </c>
      <c r="E415" s="126" t="s">
        <v>40</v>
      </c>
      <c r="F415" s="126" t="s">
        <v>206</v>
      </c>
      <c r="G415" s="196">
        <v>151200</v>
      </c>
    </row>
    <row r="416" spans="1:7" ht="45">
      <c r="A416" s="88" t="s">
        <v>359</v>
      </c>
      <c r="B416" s="155" t="s">
        <v>16</v>
      </c>
      <c r="C416" s="126" t="s">
        <v>165</v>
      </c>
      <c r="D416" s="126" t="s">
        <v>151</v>
      </c>
      <c r="E416" s="126" t="s">
        <v>360</v>
      </c>
      <c r="F416" s="126"/>
      <c r="G416" s="196">
        <f>SUM(G417)</f>
        <v>1221572</v>
      </c>
    </row>
    <row r="417" spans="1:7" ht="30">
      <c r="A417" s="88" t="s">
        <v>361</v>
      </c>
      <c r="B417" s="155" t="s">
        <v>16</v>
      </c>
      <c r="C417" s="126" t="s">
        <v>165</v>
      </c>
      <c r="D417" s="126" t="s">
        <v>151</v>
      </c>
      <c r="E417" s="126" t="s">
        <v>362</v>
      </c>
      <c r="F417" s="126"/>
      <c r="G417" s="196">
        <f>SUM(G418+G420)</f>
        <v>1221572</v>
      </c>
    </row>
    <row r="418" spans="1:7" ht="45">
      <c r="A418" s="88" t="s">
        <v>219</v>
      </c>
      <c r="B418" s="155" t="s">
        <v>16</v>
      </c>
      <c r="C418" s="126" t="s">
        <v>165</v>
      </c>
      <c r="D418" s="126" t="s">
        <v>151</v>
      </c>
      <c r="E418" s="126" t="s">
        <v>366</v>
      </c>
      <c r="F418" s="126"/>
      <c r="G418" s="196">
        <f>SUM(G419)</f>
        <v>52872</v>
      </c>
    </row>
    <row r="419" spans="1:7" ht="45">
      <c r="A419" s="88" t="s">
        <v>212</v>
      </c>
      <c r="B419" s="155" t="s">
        <v>16</v>
      </c>
      <c r="C419" s="126" t="s">
        <v>165</v>
      </c>
      <c r="D419" s="126" t="s">
        <v>151</v>
      </c>
      <c r="E419" s="126" t="s">
        <v>366</v>
      </c>
      <c r="F419" s="126" t="s">
        <v>144</v>
      </c>
      <c r="G419" s="196">
        <v>52872</v>
      </c>
    </row>
    <row r="420" spans="1:7" ht="30">
      <c r="A420" s="88" t="s">
        <v>217</v>
      </c>
      <c r="B420" s="155" t="s">
        <v>16</v>
      </c>
      <c r="C420" s="126" t="s">
        <v>165</v>
      </c>
      <c r="D420" s="126" t="s">
        <v>151</v>
      </c>
      <c r="E420" s="126" t="s">
        <v>363</v>
      </c>
      <c r="F420" s="126"/>
      <c r="G420" s="196">
        <f>SUM(G421:G423)</f>
        <v>1168700</v>
      </c>
    </row>
    <row r="421" spans="1:7" ht="45">
      <c r="A421" s="88" t="s">
        <v>212</v>
      </c>
      <c r="B421" s="155" t="s">
        <v>16</v>
      </c>
      <c r="C421" s="126" t="s">
        <v>165</v>
      </c>
      <c r="D421" s="126" t="s">
        <v>151</v>
      </c>
      <c r="E421" s="126" t="s">
        <v>363</v>
      </c>
      <c r="F421" s="126" t="s">
        <v>144</v>
      </c>
      <c r="G421" s="196">
        <v>830700</v>
      </c>
    </row>
    <row r="422" spans="1:7" ht="30">
      <c r="A422" s="88" t="s">
        <v>105</v>
      </c>
      <c r="B422" s="155" t="s">
        <v>16</v>
      </c>
      <c r="C422" s="126" t="s">
        <v>165</v>
      </c>
      <c r="D422" s="126" t="s">
        <v>151</v>
      </c>
      <c r="E422" s="126" t="s">
        <v>363</v>
      </c>
      <c r="F422" s="126" t="s">
        <v>147</v>
      </c>
      <c r="G422" s="196">
        <v>337000</v>
      </c>
    </row>
    <row r="423" spans="1:7" ht="15">
      <c r="A423" s="88" t="s">
        <v>149</v>
      </c>
      <c r="B423" s="155" t="s">
        <v>16</v>
      </c>
      <c r="C423" s="126" t="s">
        <v>165</v>
      </c>
      <c r="D423" s="126" t="s">
        <v>151</v>
      </c>
      <c r="E423" s="126" t="s">
        <v>363</v>
      </c>
      <c r="F423" s="126" t="s">
        <v>148</v>
      </c>
      <c r="G423" s="196">
        <v>1000</v>
      </c>
    </row>
    <row r="424" spans="1:7" ht="15">
      <c r="A424" s="87" t="s">
        <v>629</v>
      </c>
      <c r="B424" s="155" t="s">
        <v>16</v>
      </c>
      <c r="C424" s="127" t="s">
        <v>162</v>
      </c>
      <c r="D424" s="127" t="s">
        <v>204</v>
      </c>
      <c r="E424" s="127"/>
      <c r="F424" s="127"/>
      <c r="G424" s="195">
        <f>SUM(G425)</f>
        <v>106360</v>
      </c>
    </row>
    <row r="425" spans="1:7" ht="15">
      <c r="A425" s="87" t="s">
        <v>628</v>
      </c>
      <c r="B425" s="155" t="s">
        <v>16</v>
      </c>
      <c r="C425" s="127" t="s">
        <v>162</v>
      </c>
      <c r="D425" s="127" t="s">
        <v>158</v>
      </c>
      <c r="E425" s="127"/>
      <c r="F425" s="126"/>
      <c r="G425" s="196">
        <f>SUM(G426)</f>
        <v>106360</v>
      </c>
    </row>
    <row r="426" spans="1:7" ht="15">
      <c r="A426" s="91" t="s">
        <v>178</v>
      </c>
      <c r="B426" s="155" t="s">
        <v>16</v>
      </c>
      <c r="C426" s="127" t="s">
        <v>162</v>
      </c>
      <c r="D426" s="134" t="s">
        <v>158</v>
      </c>
      <c r="E426" s="128" t="s">
        <v>259</v>
      </c>
      <c r="F426" s="127"/>
      <c r="G426" s="196">
        <f>SUM(G427)</f>
        <v>106360</v>
      </c>
    </row>
    <row r="427" spans="1:7" ht="15">
      <c r="A427" s="27" t="s">
        <v>179</v>
      </c>
      <c r="B427" s="155" t="s">
        <v>16</v>
      </c>
      <c r="C427" s="126" t="s">
        <v>162</v>
      </c>
      <c r="D427" s="129" t="s">
        <v>158</v>
      </c>
      <c r="E427" s="130" t="s">
        <v>284</v>
      </c>
      <c r="F427" s="126"/>
      <c r="G427" s="196">
        <f>SUM(G430+G428)</f>
        <v>106360</v>
      </c>
    </row>
    <row r="428" spans="1:7" ht="30">
      <c r="A428" s="27" t="s">
        <v>936</v>
      </c>
      <c r="B428" s="155" t="s">
        <v>16</v>
      </c>
      <c r="C428" s="126" t="s">
        <v>162</v>
      </c>
      <c r="D428" s="129" t="s">
        <v>158</v>
      </c>
      <c r="E428" s="130" t="s">
        <v>594</v>
      </c>
      <c r="F428" s="126"/>
      <c r="G428" s="196">
        <f>SUM(G429)</f>
        <v>76760</v>
      </c>
    </row>
    <row r="429" spans="1:7" ht="30">
      <c r="A429" s="88" t="s">
        <v>105</v>
      </c>
      <c r="B429" s="155" t="s">
        <v>16</v>
      </c>
      <c r="C429" s="126" t="s">
        <v>162</v>
      </c>
      <c r="D429" s="129" t="s">
        <v>158</v>
      </c>
      <c r="E429" s="130" t="s">
        <v>594</v>
      </c>
      <c r="F429" s="126" t="s">
        <v>147</v>
      </c>
      <c r="G429" s="196">
        <v>76760</v>
      </c>
    </row>
    <row r="430" spans="1:7" ht="45">
      <c r="A430" s="90" t="s">
        <v>937</v>
      </c>
      <c r="B430" s="155" t="s">
        <v>16</v>
      </c>
      <c r="C430" s="126" t="s">
        <v>162</v>
      </c>
      <c r="D430" s="129" t="s">
        <v>158</v>
      </c>
      <c r="E430" s="130" t="s">
        <v>596</v>
      </c>
      <c r="F430" s="126"/>
      <c r="G430" s="196">
        <f>SUM(G431)</f>
        <v>29600</v>
      </c>
    </row>
    <row r="431" spans="1:7" ht="45">
      <c r="A431" s="88" t="s">
        <v>212</v>
      </c>
      <c r="B431" s="155" t="s">
        <v>16</v>
      </c>
      <c r="C431" s="126" t="s">
        <v>162</v>
      </c>
      <c r="D431" s="129" t="s">
        <v>158</v>
      </c>
      <c r="E431" s="130" t="s">
        <v>596</v>
      </c>
      <c r="F431" s="126" t="s">
        <v>144</v>
      </c>
      <c r="G431" s="196">
        <v>29600</v>
      </c>
    </row>
    <row r="432" spans="1:7" ht="15">
      <c r="A432" s="87" t="s">
        <v>167</v>
      </c>
      <c r="B432" s="155" t="s">
        <v>16</v>
      </c>
      <c r="C432" s="132">
        <v>10</v>
      </c>
      <c r="D432" s="132"/>
      <c r="E432" s="132"/>
      <c r="F432" s="126"/>
      <c r="G432" s="195">
        <f>SUM(G433+G439+G482)</f>
        <v>46191911</v>
      </c>
    </row>
    <row r="433" spans="1:7" ht="15">
      <c r="A433" s="87" t="s">
        <v>168</v>
      </c>
      <c r="B433" s="155" t="s">
        <v>16</v>
      </c>
      <c r="C433" s="132">
        <v>10</v>
      </c>
      <c r="D433" s="127" t="s">
        <v>141</v>
      </c>
      <c r="E433" s="132"/>
      <c r="F433" s="126"/>
      <c r="G433" s="195">
        <f>SUM(G434)</f>
        <v>220000</v>
      </c>
    </row>
    <row r="434" spans="1:7" ht="42.75">
      <c r="A434" s="30" t="s">
        <v>181</v>
      </c>
      <c r="B434" s="155" t="s">
        <v>16</v>
      </c>
      <c r="C434" s="127" t="s">
        <v>127</v>
      </c>
      <c r="D434" s="134" t="s">
        <v>141</v>
      </c>
      <c r="E434" s="128" t="s">
        <v>237</v>
      </c>
      <c r="F434" s="126"/>
      <c r="G434" s="196">
        <f>SUM(G435)</f>
        <v>220000</v>
      </c>
    </row>
    <row r="435" spans="1:7" ht="45">
      <c r="A435" s="88" t="s">
        <v>789</v>
      </c>
      <c r="B435" s="155" t="s">
        <v>16</v>
      </c>
      <c r="C435" s="133">
        <v>10</v>
      </c>
      <c r="D435" s="126" t="s">
        <v>141</v>
      </c>
      <c r="E435" s="130" t="s">
        <v>367</v>
      </c>
      <c r="F435" s="126"/>
      <c r="G435" s="196">
        <f>SUM(G437)</f>
        <v>220000</v>
      </c>
    </row>
    <row r="436" spans="1:7" ht="45">
      <c r="A436" s="88" t="s">
        <v>53</v>
      </c>
      <c r="B436" s="155" t="s">
        <v>16</v>
      </c>
      <c r="C436" s="133">
        <v>10</v>
      </c>
      <c r="D436" s="126" t="s">
        <v>141</v>
      </c>
      <c r="E436" s="130" t="s">
        <v>368</v>
      </c>
      <c r="F436" s="126"/>
      <c r="G436" s="196">
        <f>SUM(G437)</f>
        <v>220000</v>
      </c>
    </row>
    <row r="437" spans="1:7" ht="21" customHeight="1">
      <c r="A437" s="88" t="s">
        <v>196</v>
      </c>
      <c r="B437" s="155" t="s">
        <v>16</v>
      </c>
      <c r="C437" s="133">
        <v>10</v>
      </c>
      <c r="D437" s="126" t="s">
        <v>141</v>
      </c>
      <c r="E437" s="130" t="s">
        <v>369</v>
      </c>
      <c r="F437" s="126"/>
      <c r="G437" s="196">
        <f>SUM(G438)</f>
        <v>220000</v>
      </c>
    </row>
    <row r="438" spans="1:7" ht="15">
      <c r="A438" s="88" t="s">
        <v>170</v>
      </c>
      <c r="B438" s="155" t="s">
        <v>16</v>
      </c>
      <c r="C438" s="133">
        <v>10</v>
      </c>
      <c r="D438" s="126" t="s">
        <v>141</v>
      </c>
      <c r="E438" s="130" t="s">
        <v>370</v>
      </c>
      <c r="F438" s="126" t="s">
        <v>169</v>
      </c>
      <c r="G438" s="196">
        <v>220000</v>
      </c>
    </row>
    <row r="439" spans="1:7" ht="15">
      <c r="A439" s="87" t="s">
        <v>171</v>
      </c>
      <c r="B439" s="155" t="s">
        <v>16</v>
      </c>
      <c r="C439" s="132">
        <v>10</v>
      </c>
      <c r="D439" s="127" t="s">
        <v>146</v>
      </c>
      <c r="E439" s="128"/>
      <c r="F439" s="126"/>
      <c r="G439" s="195">
        <f>SUM(G440+G445+G462+G477)</f>
        <v>27711855</v>
      </c>
    </row>
    <row r="440" spans="1:7" ht="28.5">
      <c r="A440" s="30" t="s">
        <v>200</v>
      </c>
      <c r="B440" s="155" t="s">
        <v>16</v>
      </c>
      <c r="C440" s="132">
        <v>10</v>
      </c>
      <c r="D440" s="127" t="s">
        <v>146</v>
      </c>
      <c r="E440" s="128" t="s">
        <v>371</v>
      </c>
      <c r="F440" s="127"/>
      <c r="G440" s="195">
        <f>SUM(G441)</f>
        <v>1033183</v>
      </c>
    </row>
    <row r="441" spans="1:7" ht="43.5" customHeight="1">
      <c r="A441" s="88" t="s">
        <v>359</v>
      </c>
      <c r="B441" s="155" t="s">
        <v>16</v>
      </c>
      <c r="C441" s="133">
        <v>10</v>
      </c>
      <c r="D441" s="126" t="s">
        <v>146</v>
      </c>
      <c r="E441" s="130" t="s">
        <v>360</v>
      </c>
      <c r="F441" s="126"/>
      <c r="G441" s="196">
        <f>SUM(G443)</f>
        <v>1033183</v>
      </c>
    </row>
    <row r="442" spans="1:7" ht="30">
      <c r="A442" s="88" t="s">
        <v>54</v>
      </c>
      <c r="B442" s="155" t="s">
        <v>16</v>
      </c>
      <c r="C442" s="133">
        <v>10</v>
      </c>
      <c r="D442" s="126" t="s">
        <v>146</v>
      </c>
      <c r="E442" s="130" t="s">
        <v>372</v>
      </c>
      <c r="F442" s="126"/>
      <c r="G442" s="196">
        <f>SUM(G443)</f>
        <v>1033183</v>
      </c>
    </row>
    <row r="443" spans="1:7" ht="34.5" customHeight="1">
      <c r="A443" s="88" t="s">
        <v>373</v>
      </c>
      <c r="B443" s="155" t="s">
        <v>16</v>
      </c>
      <c r="C443" s="133">
        <v>10</v>
      </c>
      <c r="D443" s="126" t="s">
        <v>146</v>
      </c>
      <c r="E443" s="130" t="s">
        <v>374</v>
      </c>
      <c r="F443" s="126"/>
      <c r="G443" s="196">
        <f>SUM(G444)</f>
        <v>1033183</v>
      </c>
    </row>
    <row r="444" spans="1:7" ht="15">
      <c r="A444" s="88" t="s">
        <v>170</v>
      </c>
      <c r="B444" s="155" t="s">
        <v>16</v>
      </c>
      <c r="C444" s="133">
        <v>10</v>
      </c>
      <c r="D444" s="126" t="s">
        <v>146</v>
      </c>
      <c r="E444" s="130" t="s">
        <v>375</v>
      </c>
      <c r="F444" s="126" t="s">
        <v>169</v>
      </c>
      <c r="G444" s="196">
        <v>1033183</v>
      </c>
    </row>
    <row r="445" spans="1:7" ht="42.75">
      <c r="A445" s="30" t="s">
        <v>181</v>
      </c>
      <c r="B445" s="155" t="s">
        <v>16</v>
      </c>
      <c r="C445" s="127" t="s">
        <v>127</v>
      </c>
      <c r="D445" s="127" t="s">
        <v>146</v>
      </c>
      <c r="E445" s="128" t="s">
        <v>237</v>
      </c>
      <c r="F445" s="126"/>
      <c r="G445" s="196">
        <f>SUM(G446)</f>
        <v>8518699</v>
      </c>
    </row>
    <row r="446" spans="1:7" ht="51" customHeight="1">
      <c r="A446" s="87" t="s">
        <v>789</v>
      </c>
      <c r="B446" s="155" t="s">
        <v>16</v>
      </c>
      <c r="C446" s="132">
        <v>10</v>
      </c>
      <c r="D446" s="127" t="s">
        <v>146</v>
      </c>
      <c r="E446" s="128" t="s">
        <v>367</v>
      </c>
      <c r="F446" s="127"/>
      <c r="G446" s="195">
        <f>SUM(G447+G451+G458)</f>
        <v>8518699</v>
      </c>
    </row>
    <row r="447" spans="1:7" ht="30">
      <c r="A447" s="88" t="s">
        <v>55</v>
      </c>
      <c r="B447" s="155" t="s">
        <v>16</v>
      </c>
      <c r="C447" s="133">
        <v>10</v>
      </c>
      <c r="D447" s="126" t="s">
        <v>146</v>
      </c>
      <c r="E447" s="130" t="s">
        <v>376</v>
      </c>
      <c r="F447" s="126"/>
      <c r="G447" s="196">
        <f>SUM(G448)</f>
        <v>242489</v>
      </c>
    </row>
    <row r="448" spans="1:7" ht="30">
      <c r="A448" s="88" t="s">
        <v>388</v>
      </c>
      <c r="B448" s="155" t="s">
        <v>16</v>
      </c>
      <c r="C448" s="133">
        <v>10</v>
      </c>
      <c r="D448" s="126" t="s">
        <v>146</v>
      </c>
      <c r="E448" s="130" t="s">
        <v>380</v>
      </c>
      <c r="F448" s="126"/>
      <c r="G448" s="196">
        <f>SUM(G450+G449)</f>
        <v>242489</v>
      </c>
    </row>
    <row r="449" spans="1:7" ht="30">
      <c r="A449" s="88" t="s">
        <v>105</v>
      </c>
      <c r="B449" s="155" t="s">
        <v>16</v>
      </c>
      <c r="C449" s="133">
        <v>10</v>
      </c>
      <c r="D449" s="126" t="s">
        <v>146</v>
      </c>
      <c r="E449" s="130" t="s">
        <v>380</v>
      </c>
      <c r="F449" s="126" t="s">
        <v>147</v>
      </c>
      <c r="G449" s="196">
        <v>4000</v>
      </c>
    </row>
    <row r="450" spans="1:7" ht="26.25" customHeight="1">
      <c r="A450" s="88" t="s">
        <v>170</v>
      </c>
      <c r="B450" s="155" t="s">
        <v>16</v>
      </c>
      <c r="C450" s="133">
        <v>10</v>
      </c>
      <c r="D450" s="126" t="s">
        <v>146</v>
      </c>
      <c r="E450" s="130" t="s">
        <v>380</v>
      </c>
      <c r="F450" s="126" t="s">
        <v>169</v>
      </c>
      <c r="G450" s="196">
        <v>238489</v>
      </c>
    </row>
    <row r="451" spans="1:7" ht="30.75" customHeight="1">
      <c r="A451" s="88" t="s">
        <v>583</v>
      </c>
      <c r="B451" s="155" t="s">
        <v>16</v>
      </c>
      <c r="C451" s="133">
        <v>10</v>
      </c>
      <c r="D451" s="126" t="s">
        <v>146</v>
      </c>
      <c r="E451" s="130" t="s">
        <v>381</v>
      </c>
      <c r="F451" s="126"/>
      <c r="G451" s="196">
        <f>SUM(G455+G452)</f>
        <v>7758948</v>
      </c>
    </row>
    <row r="452" spans="1:7" ht="15">
      <c r="A452" s="89" t="s">
        <v>198</v>
      </c>
      <c r="B452" s="155" t="s">
        <v>16</v>
      </c>
      <c r="C452" s="133">
        <v>10</v>
      </c>
      <c r="D452" s="126" t="s">
        <v>146</v>
      </c>
      <c r="E452" s="130" t="s">
        <v>382</v>
      </c>
      <c r="F452" s="126"/>
      <c r="G452" s="196">
        <f>SUM(G454+G453)</f>
        <v>6508948</v>
      </c>
    </row>
    <row r="453" spans="1:7" ht="30">
      <c r="A453" s="88" t="s">
        <v>105</v>
      </c>
      <c r="B453" s="155" t="s">
        <v>16</v>
      </c>
      <c r="C453" s="133">
        <v>10</v>
      </c>
      <c r="D453" s="126" t="s">
        <v>146</v>
      </c>
      <c r="E453" s="130" t="s">
        <v>382</v>
      </c>
      <c r="F453" s="126" t="s">
        <v>147</v>
      </c>
      <c r="G453" s="196">
        <v>111000</v>
      </c>
    </row>
    <row r="454" spans="1:7" ht="15">
      <c r="A454" s="88" t="s">
        <v>170</v>
      </c>
      <c r="B454" s="155" t="s">
        <v>16</v>
      </c>
      <c r="C454" s="133">
        <v>10</v>
      </c>
      <c r="D454" s="126" t="s">
        <v>146</v>
      </c>
      <c r="E454" s="130" t="s">
        <v>383</v>
      </c>
      <c r="F454" s="126" t="s">
        <v>169</v>
      </c>
      <c r="G454" s="196">
        <v>6397948</v>
      </c>
    </row>
    <row r="455" spans="1:7" ht="15">
      <c r="A455" s="88" t="s">
        <v>199</v>
      </c>
      <c r="B455" s="155" t="s">
        <v>16</v>
      </c>
      <c r="C455" s="133">
        <v>10</v>
      </c>
      <c r="D455" s="126" t="s">
        <v>146</v>
      </c>
      <c r="E455" s="130" t="s">
        <v>384</v>
      </c>
      <c r="F455" s="126"/>
      <c r="G455" s="196">
        <f>SUM(G457+G456)</f>
        <v>1250000</v>
      </c>
    </row>
    <row r="456" spans="1:7" ht="30">
      <c r="A456" s="88" t="s">
        <v>105</v>
      </c>
      <c r="B456" s="155" t="s">
        <v>16</v>
      </c>
      <c r="C456" s="133">
        <v>10</v>
      </c>
      <c r="D456" s="126" t="s">
        <v>146</v>
      </c>
      <c r="E456" s="130" t="s">
        <v>385</v>
      </c>
      <c r="F456" s="126" t="s">
        <v>147</v>
      </c>
      <c r="G456" s="196">
        <v>24000</v>
      </c>
    </row>
    <row r="457" spans="1:7" ht="15">
      <c r="A457" s="88" t="s">
        <v>170</v>
      </c>
      <c r="B457" s="155" t="s">
        <v>16</v>
      </c>
      <c r="C457" s="133">
        <v>10</v>
      </c>
      <c r="D457" s="126" t="s">
        <v>146</v>
      </c>
      <c r="E457" s="130" t="s">
        <v>385</v>
      </c>
      <c r="F457" s="126" t="s">
        <v>169</v>
      </c>
      <c r="G457" s="196">
        <v>1226000</v>
      </c>
    </row>
    <row r="458" spans="1:7" ht="30">
      <c r="A458" s="88" t="s">
        <v>68</v>
      </c>
      <c r="B458" s="155" t="s">
        <v>16</v>
      </c>
      <c r="C458" s="133">
        <v>10</v>
      </c>
      <c r="D458" s="126" t="s">
        <v>146</v>
      </c>
      <c r="E458" s="130" t="s">
        <v>386</v>
      </c>
      <c r="F458" s="126"/>
      <c r="G458" s="196">
        <f>SUM(G459)</f>
        <v>517262</v>
      </c>
    </row>
    <row r="459" spans="1:7" ht="30">
      <c r="A459" s="88" t="s">
        <v>197</v>
      </c>
      <c r="B459" s="155" t="s">
        <v>16</v>
      </c>
      <c r="C459" s="133">
        <v>10</v>
      </c>
      <c r="D459" s="126" t="s">
        <v>146</v>
      </c>
      <c r="E459" s="130" t="s">
        <v>387</v>
      </c>
      <c r="F459" s="126"/>
      <c r="G459" s="196">
        <f>SUM(G461+G460)</f>
        <v>517262</v>
      </c>
    </row>
    <row r="460" spans="1:7" ht="30">
      <c r="A460" s="88" t="s">
        <v>105</v>
      </c>
      <c r="B460" s="155" t="s">
        <v>16</v>
      </c>
      <c r="C460" s="133">
        <v>10</v>
      </c>
      <c r="D460" s="126" t="s">
        <v>146</v>
      </c>
      <c r="E460" s="130" t="s">
        <v>387</v>
      </c>
      <c r="F460" s="126" t="s">
        <v>147</v>
      </c>
      <c r="G460" s="196">
        <v>9000</v>
      </c>
    </row>
    <row r="461" spans="1:7" ht="15">
      <c r="A461" s="88" t="s">
        <v>170</v>
      </c>
      <c r="B461" s="155" t="s">
        <v>16</v>
      </c>
      <c r="C461" s="133">
        <v>10</v>
      </c>
      <c r="D461" s="126" t="s">
        <v>146</v>
      </c>
      <c r="E461" s="130" t="s">
        <v>389</v>
      </c>
      <c r="F461" s="126" t="s">
        <v>169</v>
      </c>
      <c r="G461" s="196">
        <v>508262</v>
      </c>
    </row>
    <row r="462" spans="1:7" ht="30">
      <c r="A462" s="90" t="s">
        <v>721</v>
      </c>
      <c r="B462" s="155" t="s">
        <v>16</v>
      </c>
      <c r="C462" s="133">
        <v>10</v>
      </c>
      <c r="D462" s="126" t="s">
        <v>146</v>
      </c>
      <c r="E462" s="130" t="s">
        <v>333</v>
      </c>
      <c r="F462" s="126"/>
      <c r="G462" s="196">
        <f>SUM(G463+G472)</f>
        <v>16380465</v>
      </c>
    </row>
    <row r="463" spans="1:7" ht="45">
      <c r="A463" s="88" t="s">
        <v>783</v>
      </c>
      <c r="B463" s="155" t="s">
        <v>16</v>
      </c>
      <c r="C463" s="133">
        <v>10</v>
      </c>
      <c r="D463" s="126" t="s">
        <v>146</v>
      </c>
      <c r="E463" s="130" t="s">
        <v>334</v>
      </c>
      <c r="F463" s="126"/>
      <c r="G463" s="196">
        <f>SUM(G464+G468)</f>
        <v>16061711</v>
      </c>
    </row>
    <row r="464" spans="1:7" ht="30">
      <c r="A464" s="88" t="s">
        <v>390</v>
      </c>
      <c r="B464" s="155" t="s">
        <v>16</v>
      </c>
      <c r="C464" s="133">
        <v>10</v>
      </c>
      <c r="D464" s="126" t="s">
        <v>146</v>
      </c>
      <c r="E464" s="130" t="s">
        <v>391</v>
      </c>
      <c r="F464" s="126"/>
      <c r="G464" s="196">
        <f>SUM(G465)</f>
        <v>2563610</v>
      </c>
    </row>
    <row r="465" spans="1:7" ht="60">
      <c r="A465" s="88" t="s">
        <v>393</v>
      </c>
      <c r="B465" s="155" t="s">
        <v>16</v>
      </c>
      <c r="C465" s="133">
        <v>10</v>
      </c>
      <c r="D465" s="126" t="s">
        <v>146</v>
      </c>
      <c r="E465" s="130" t="s">
        <v>392</v>
      </c>
      <c r="F465" s="126"/>
      <c r="G465" s="196">
        <f>SUM(G467+G466)</f>
        <v>2563610</v>
      </c>
    </row>
    <row r="466" spans="1:7" ht="30">
      <c r="A466" s="88" t="s">
        <v>105</v>
      </c>
      <c r="B466" s="157" t="s">
        <v>16</v>
      </c>
      <c r="C466" s="133">
        <v>10</v>
      </c>
      <c r="D466" s="126" t="s">
        <v>146</v>
      </c>
      <c r="E466" s="130" t="s">
        <v>392</v>
      </c>
      <c r="F466" s="126" t="s">
        <v>147</v>
      </c>
      <c r="G466" s="196">
        <v>8195</v>
      </c>
    </row>
    <row r="467" spans="1:7" ht="15">
      <c r="A467" s="88" t="s">
        <v>170</v>
      </c>
      <c r="B467" s="157" t="s">
        <v>16</v>
      </c>
      <c r="C467" s="133">
        <v>10</v>
      </c>
      <c r="D467" s="126" t="s">
        <v>146</v>
      </c>
      <c r="E467" s="130" t="s">
        <v>392</v>
      </c>
      <c r="F467" s="126" t="s">
        <v>169</v>
      </c>
      <c r="G467" s="196">
        <v>2555415</v>
      </c>
    </row>
    <row r="468" spans="1:7" ht="30">
      <c r="A468" s="88" t="s">
        <v>86</v>
      </c>
      <c r="B468" s="158" t="s">
        <v>16</v>
      </c>
      <c r="C468" s="133">
        <v>10</v>
      </c>
      <c r="D468" s="126" t="s">
        <v>146</v>
      </c>
      <c r="E468" s="130" t="s">
        <v>395</v>
      </c>
      <c r="F468" s="126"/>
      <c r="G468" s="196">
        <f>SUM(G469)</f>
        <v>13498101</v>
      </c>
    </row>
    <row r="469" spans="1:7" ht="60">
      <c r="A469" s="88" t="s">
        <v>393</v>
      </c>
      <c r="B469" s="158" t="s">
        <v>16</v>
      </c>
      <c r="C469" s="133">
        <v>10</v>
      </c>
      <c r="D469" s="126" t="s">
        <v>146</v>
      </c>
      <c r="E469" s="130" t="s">
        <v>396</v>
      </c>
      <c r="F469" s="126"/>
      <c r="G469" s="196">
        <f>SUM(G470:G471)</f>
        <v>13498101</v>
      </c>
    </row>
    <row r="470" spans="1:7" ht="33" customHeight="1">
      <c r="A470" s="88" t="s">
        <v>105</v>
      </c>
      <c r="B470" s="157" t="s">
        <v>16</v>
      </c>
      <c r="C470" s="133">
        <v>10</v>
      </c>
      <c r="D470" s="126" t="s">
        <v>146</v>
      </c>
      <c r="E470" s="130" t="s">
        <v>396</v>
      </c>
      <c r="F470" s="126" t="s">
        <v>147</v>
      </c>
      <c r="G470" s="196">
        <v>21995</v>
      </c>
    </row>
    <row r="471" spans="1:7" ht="24.75" customHeight="1">
      <c r="A471" s="88" t="s">
        <v>170</v>
      </c>
      <c r="B471" s="157" t="s">
        <v>16</v>
      </c>
      <c r="C471" s="133">
        <v>10</v>
      </c>
      <c r="D471" s="126" t="s">
        <v>146</v>
      </c>
      <c r="E471" s="130" t="s">
        <v>396</v>
      </c>
      <c r="F471" s="126" t="s">
        <v>169</v>
      </c>
      <c r="G471" s="196">
        <v>13476106</v>
      </c>
    </row>
    <row r="472" spans="1:7" ht="45">
      <c r="A472" s="88" t="s">
        <v>784</v>
      </c>
      <c r="B472" s="157" t="s">
        <v>16</v>
      </c>
      <c r="C472" s="133">
        <v>10</v>
      </c>
      <c r="D472" s="126" t="s">
        <v>146</v>
      </c>
      <c r="E472" s="130" t="s">
        <v>416</v>
      </c>
      <c r="F472" s="126"/>
      <c r="G472" s="196">
        <f>SUM(G473)</f>
        <v>318754</v>
      </c>
    </row>
    <row r="473" spans="1:7" ht="30">
      <c r="A473" s="88" t="s">
        <v>653</v>
      </c>
      <c r="B473" s="157" t="s">
        <v>16</v>
      </c>
      <c r="C473" s="133">
        <v>10</v>
      </c>
      <c r="D473" s="126" t="s">
        <v>146</v>
      </c>
      <c r="E473" s="130" t="s">
        <v>652</v>
      </c>
      <c r="F473" s="126"/>
      <c r="G473" s="196">
        <f>SUM(G474)</f>
        <v>318754</v>
      </c>
    </row>
    <row r="474" spans="1:7" ht="60.75" customHeight="1">
      <c r="A474" s="88" t="s">
        <v>655</v>
      </c>
      <c r="B474" s="157" t="s">
        <v>16</v>
      </c>
      <c r="C474" s="133">
        <v>10</v>
      </c>
      <c r="D474" s="126" t="s">
        <v>146</v>
      </c>
      <c r="E474" s="130" t="s">
        <v>654</v>
      </c>
      <c r="F474" s="126"/>
      <c r="G474" s="196">
        <f>SUM(G475:G476)</f>
        <v>318754</v>
      </c>
    </row>
    <row r="475" spans="1:7" ht="33.75" customHeight="1">
      <c r="A475" s="88" t="s">
        <v>105</v>
      </c>
      <c r="B475" s="158" t="s">
        <v>16</v>
      </c>
      <c r="C475" s="133">
        <v>10</v>
      </c>
      <c r="D475" s="126" t="s">
        <v>146</v>
      </c>
      <c r="E475" s="130" t="s">
        <v>654</v>
      </c>
      <c r="F475" s="126" t="s">
        <v>147</v>
      </c>
      <c r="G475" s="196">
        <v>1000</v>
      </c>
    </row>
    <row r="476" spans="1:7" ht="15">
      <c r="A476" s="88" t="s">
        <v>170</v>
      </c>
      <c r="B476" s="157" t="s">
        <v>16</v>
      </c>
      <c r="C476" s="133">
        <v>10</v>
      </c>
      <c r="D476" s="126" t="s">
        <v>146</v>
      </c>
      <c r="E476" s="130" t="s">
        <v>654</v>
      </c>
      <c r="F476" s="126" t="s">
        <v>169</v>
      </c>
      <c r="G476" s="196">
        <v>317754</v>
      </c>
    </row>
    <row r="477" spans="1:7" ht="45">
      <c r="A477" s="88" t="s">
        <v>28</v>
      </c>
      <c r="B477" s="157" t="s">
        <v>16</v>
      </c>
      <c r="C477" s="133">
        <v>10</v>
      </c>
      <c r="D477" s="126" t="s">
        <v>146</v>
      </c>
      <c r="E477" s="130" t="s">
        <v>23</v>
      </c>
      <c r="F477" s="126"/>
      <c r="G477" s="196">
        <f>SUM(G478)</f>
        <v>1779508</v>
      </c>
    </row>
    <row r="478" spans="1:7" ht="60.75" customHeight="1">
      <c r="A478" s="88" t="s">
        <v>57</v>
      </c>
      <c r="B478" s="157" t="s">
        <v>16</v>
      </c>
      <c r="C478" s="133">
        <v>10</v>
      </c>
      <c r="D478" s="126" t="s">
        <v>146</v>
      </c>
      <c r="E478" s="130" t="s">
        <v>58</v>
      </c>
      <c r="F478" s="126"/>
      <c r="G478" s="196">
        <f>SUM(G479)</f>
        <v>1779508</v>
      </c>
    </row>
    <row r="479" spans="1:7" ht="12" customHeight="1">
      <c r="A479" s="88" t="s">
        <v>740</v>
      </c>
      <c r="B479" s="158" t="s">
        <v>16</v>
      </c>
      <c r="C479" s="133">
        <v>10</v>
      </c>
      <c r="D479" s="126" t="s">
        <v>146</v>
      </c>
      <c r="E479" s="130" t="s">
        <v>70</v>
      </c>
      <c r="F479" s="126"/>
      <c r="G479" s="196">
        <f>SUM(G480)</f>
        <v>1779508</v>
      </c>
    </row>
    <row r="480" spans="1:7" ht="15">
      <c r="A480" s="88" t="s">
        <v>767</v>
      </c>
      <c r="B480" s="158" t="s">
        <v>16</v>
      </c>
      <c r="C480" s="133">
        <v>10</v>
      </c>
      <c r="D480" s="126" t="s">
        <v>146</v>
      </c>
      <c r="E480" s="130" t="s">
        <v>739</v>
      </c>
      <c r="F480" s="126"/>
      <c r="G480" s="196">
        <f>SUM(G481)</f>
        <v>1779508</v>
      </c>
    </row>
    <row r="481" spans="1:7" ht="15">
      <c r="A481" s="88" t="s">
        <v>170</v>
      </c>
      <c r="B481" s="157" t="s">
        <v>16</v>
      </c>
      <c r="C481" s="133">
        <v>10</v>
      </c>
      <c r="D481" s="126" t="s">
        <v>146</v>
      </c>
      <c r="E481" s="130" t="s">
        <v>739</v>
      </c>
      <c r="F481" s="126" t="s">
        <v>169</v>
      </c>
      <c r="G481" s="196">
        <v>1779508</v>
      </c>
    </row>
    <row r="482" spans="1:7" ht="21.75" customHeight="1">
      <c r="A482" s="87" t="s">
        <v>172</v>
      </c>
      <c r="B482" s="157" t="s">
        <v>16</v>
      </c>
      <c r="C482" s="132">
        <v>10</v>
      </c>
      <c r="D482" s="127" t="s">
        <v>151</v>
      </c>
      <c r="E482" s="128"/>
      <c r="F482" s="126"/>
      <c r="G482" s="195">
        <f>SUM(G483+G503+G499+G494)</f>
        <v>18260056</v>
      </c>
    </row>
    <row r="483" spans="1:7" ht="28.5">
      <c r="A483" s="30" t="s">
        <v>397</v>
      </c>
      <c r="B483" s="157" t="s">
        <v>16</v>
      </c>
      <c r="C483" s="127" t="s">
        <v>127</v>
      </c>
      <c r="D483" s="127" t="s">
        <v>151</v>
      </c>
      <c r="E483" s="128" t="s">
        <v>237</v>
      </c>
      <c r="F483" s="126"/>
      <c r="G483" s="195">
        <f>SUM(G484)</f>
        <v>15743848</v>
      </c>
    </row>
    <row r="484" spans="1:7" ht="30">
      <c r="A484" s="88" t="s">
        <v>790</v>
      </c>
      <c r="B484" s="157" t="s">
        <v>16</v>
      </c>
      <c r="C484" s="133">
        <v>10</v>
      </c>
      <c r="D484" s="126" t="s">
        <v>151</v>
      </c>
      <c r="E484" s="130" t="s">
        <v>243</v>
      </c>
      <c r="F484" s="126"/>
      <c r="G484" s="196">
        <f>SUM(G491+G485+G488)</f>
        <v>15743848</v>
      </c>
    </row>
    <row r="485" spans="1:7" ht="30">
      <c r="A485" s="88" t="s">
        <v>85</v>
      </c>
      <c r="B485" s="157" t="s">
        <v>16</v>
      </c>
      <c r="C485" s="133">
        <v>10</v>
      </c>
      <c r="D485" s="126" t="s">
        <v>151</v>
      </c>
      <c r="E485" s="130" t="s">
        <v>378</v>
      </c>
      <c r="F485" s="126"/>
      <c r="G485" s="196">
        <f>SUM(G486)</f>
        <v>1874724</v>
      </c>
    </row>
    <row r="486" spans="1:7" ht="15">
      <c r="A486" s="88" t="s">
        <v>377</v>
      </c>
      <c r="B486" s="157" t="s">
        <v>16</v>
      </c>
      <c r="C486" s="133">
        <v>10</v>
      </c>
      <c r="D486" s="126" t="s">
        <v>151</v>
      </c>
      <c r="E486" s="130" t="s">
        <v>379</v>
      </c>
      <c r="F486" s="126"/>
      <c r="G486" s="196">
        <f>SUM(G487)</f>
        <v>1874724</v>
      </c>
    </row>
    <row r="487" spans="1:7" ht="15">
      <c r="A487" s="88" t="s">
        <v>170</v>
      </c>
      <c r="B487" s="157" t="s">
        <v>16</v>
      </c>
      <c r="C487" s="133">
        <v>10</v>
      </c>
      <c r="D487" s="126" t="s">
        <v>151</v>
      </c>
      <c r="E487" s="130" t="s">
        <v>379</v>
      </c>
      <c r="F487" s="126" t="s">
        <v>169</v>
      </c>
      <c r="G487" s="196">
        <v>1874724</v>
      </c>
    </row>
    <row r="488" spans="1:7" ht="30">
      <c r="A488" s="88" t="s">
        <v>244</v>
      </c>
      <c r="B488" s="157" t="s">
        <v>16</v>
      </c>
      <c r="C488" s="133">
        <v>10</v>
      </c>
      <c r="D488" s="126" t="s">
        <v>151</v>
      </c>
      <c r="E488" s="130" t="s">
        <v>245</v>
      </c>
      <c r="F488" s="126"/>
      <c r="G488" s="196">
        <f>SUM(G489)</f>
        <v>600</v>
      </c>
    </row>
    <row r="489" spans="1:7" ht="45">
      <c r="A489" s="88" t="s">
        <v>213</v>
      </c>
      <c r="B489" s="157" t="s">
        <v>16</v>
      </c>
      <c r="C489" s="133">
        <v>10</v>
      </c>
      <c r="D489" s="126" t="s">
        <v>151</v>
      </c>
      <c r="E489" s="130" t="s">
        <v>247</v>
      </c>
      <c r="F489" s="126"/>
      <c r="G489" s="196">
        <f>SUM(G490)</f>
        <v>600</v>
      </c>
    </row>
    <row r="490" spans="1:7" ht="45">
      <c r="A490" s="88" t="s">
        <v>212</v>
      </c>
      <c r="B490" s="157" t="s">
        <v>16</v>
      </c>
      <c r="C490" s="133">
        <v>10</v>
      </c>
      <c r="D490" s="126" t="s">
        <v>151</v>
      </c>
      <c r="E490" s="130" t="s">
        <v>247</v>
      </c>
      <c r="F490" s="126" t="s">
        <v>144</v>
      </c>
      <c r="G490" s="196">
        <v>600</v>
      </c>
    </row>
    <row r="491" spans="1:7" ht="45">
      <c r="A491" s="88" t="s">
        <v>398</v>
      </c>
      <c r="B491" s="157" t="s">
        <v>16</v>
      </c>
      <c r="C491" s="133">
        <v>10</v>
      </c>
      <c r="D491" s="126" t="s">
        <v>151</v>
      </c>
      <c r="E491" s="130" t="s">
        <v>399</v>
      </c>
      <c r="F491" s="126"/>
      <c r="G491" s="196">
        <f>SUM(G492)</f>
        <v>13868524</v>
      </c>
    </row>
    <row r="492" spans="1:7" ht="30">
      <c r="A492" s="88" t="s">
        <v>748</v>
      </c>
      <c r="B492" s="157" t="s">
        <v>16</v>
      </c>
      <c r="C492" s="133">
        <v>10</v>
      </c>
      <c r="D492" s="126" t="s">
        <v>151</v>
      </c>
      <c r="E492" s="130" t="s">
        <v>400</v>
      </c>
      <c r="F492" s="126"/>
      <c r="G492" s="196">
        <f>SUM(G493)</f>
        <v>13868524</v>
      </c>
    </row>
    <row r="493" spans="1:7" ht="15">
      <c r="A493" s="88" t="s">
        <v>170</v>
      </c>
      <c r="B493" s="157" t="s">
        <v>16</v>
      </c>
      <c r="C493" s="133">
        <v>10</v>
      </c>
      <c r="D493" s="126" t="s">
        <v>151</v>
      </c>
      <c r="E493" s="130" t="s">
        <v>401</v>
      </c>
      <c r="F493" s="126" t="s">
        <v>169</v>
      </c>
      <c r="G493" s="196">
        <v>13868524</v>
      </c>
    </row>
    <row r="494" spans="1:7" ht="28.5">
      <c r="A494" s="30" t="s">
        <v>649</v>
      </c>
      <c r="B494" s="157" t="s">
        <v>16</v>
      </c>
      <c r="C494" s="133">
        <v>10</v>
      </c>
      <c r="D494" s="126" t="s">
        <v>151</v>
      </c>
      <c r="E494" s="128" t="s">
        <v>290</v>
      </c>
      <c r="F494" s="126"/>
      <c r="G494" s="196">
        <f>SUM(G495)</f>
        <v>500</v>
      </c>
    </row>
    <row r="495" spans="1:7" ht="45">
      <c r="A495" s="90" t="s">
        <v>781</v>
      </c>
      <c r="B495" s="157" t="s">
        <v>16</v>
      </c>
      <c r="C495" s="133">
        <v>10</v>
      </c>
      <c r="D495" s="126" t="s">
        <v>151</v>
      </c>
      <c r="E495" s="130" t="s">
        <v>291</v>
      </c>
      <c r="F495" s="126"/>
      <c r="G495" s="196">
        <f>SUM(G496)</f>
        <v>500</v>
      </c>
    </row>
    <row r="496" spans="1:7" ht="30">
      <c r="A496" s="90" t="s">
        <v>651</v>
      </c>
      <c r="B496" s="157" t="s">
        <v>16</v>
      </c>
      <c r="C496" s="133">
        <v>10</v>
      </c>
      <c r="D496" s="126" t="s">
        <v>151</v>
      </c>
      <c r="E496" s="130" t="s">
        <v>292</v>
      </c>
      <c r="F496" s="126"/>
      <c r="G496" s="196">
        <f>SUM(G497)</f>
        <v>500</v>
      </c>
    </row>
    <row r="497" spans="1:7" ht="30">
      <c r="A497" s="27" t="s">
        <v>217</v>
      </c>
      <c r="B497" s="157" t="s">
        <v>16</v>
      </c>
      <c r="C497" s="133">
        <v>10</v>
      </c>
      <c r="D497" s="126" t="s">
        <v>151</v>
      </c>
      <c r="E497" s="130" t="s">
        <v>293</v>
      </c>
      <c r="F497" s="126"/>
      <c r="G497" s="196">
        <f>SUM(G498)</f>
        <v>500</v>
      </c>
    </row>
    <row r="498" spans="1:7" ht="45">
      <c r="A498" s="88" t="s">
        <v>212</v>
      </c>
      <c r="B498" s="157" t="s">
        <v>16</v>
      </c>
      <c r="C498" s="133">
        <v>10</v>
      </c>
      <c r="D498" s="126" t="s">
        <v>151</v>
      </c>
      <c r="E498" s="130" t="s">
        <v>293</v>
      </c>
      <c r="F498" s="126" t="s">
        <v>144</v>
      </c>
      <c r="G498" s="196">
        <v>500</v>
      </c>
    </row>
    <row r="499" spans="1:7" ht="15">
      <c r="A499" s="131" t="s">
        <v>104</v>
      </c>
      <c r="B499" s="157" t="s">
        <v>16</v>
      </c>
      <c r="C499" s="133">
        <v>10</v>
      </c>
      <c r="D499" s="126" t="s">
        <v>151</v>
      </c>
      <c r="E499" s="127" t="s">
        <v>256</v>
      </c>
      <c r="F499" s="126"/>
      <c r="G499" s="196">
        <f>SUM(G500)</f>
        <v>1800</v>
      </c>
    </row>
    <row r="500" spans="1:7" ht="30">
      <c r="A500" s="74" t="s">
        <v>718</v>
      </c>
      <c r="B500" s="157" t="s">
        <v>16</v>
      </c>
      <c r="C500" s="133">
        <v>10</v>
      </c>
      <c r="D500" s="126" t="s">
        <v>151</v>
      </c>
      <c r="E500" s="126" t="s">
        <v>257</v>
      </c>
      <c r="F500" s="126"/>
      <c r="G500" s="196">
        <f>SUM(G501)</f>
        <v>1800</v>
      </c>
    </row>
    <row r="501" spans="1:7" ht="30">
      <c r="A501" s="88" t="s">
        <v>211</v>
      </c>
      <c r="B501" s="157" t="s">
        <v>16</v>
      </c>
      <c r="C501" s="133">
        <v>10</v>
      </c>
      <c r="D501" s="126" t="s">
        <v>151</v>
      </c>
      <c r="E501" s="126" t="s">
        <v>258</v>
      </c>
      <c r="F501" s="126"/>
      <c r="G501" s="196">
        <f>SUM(G502)</f>
        <v>1800</v>
      </c>
    </row>
    <row r="502" spans="1:7" ht="29.25" customHeight="1">
      <c r="A502" s="88" t="s">
        <v>212</v>
      </c>
      <c r="B502" s="157" t="s">
        <v>16</v>
      </c>
      <c r="C502" s="133">
        <v>10</v>
      </c>
      <c r="D502" s="126" t="s">
        <v>151</v>
      </c>
      <c r="E502" s="126" t="s">
        <v>258</v>
      </c>
      <c r="F502" s="126" t="s">
        <v>144</v>
      </c>
      <c r="G502" s="196">
        <v>1800</v>
      </c>
    </row>
    <row r="503" spans="1:7" ht="25.5" customHeight="1">
      <c r="A503" s="87" t="s">
        <v>178</v>
      </c>
      <c r="B503" s="157" t="s">
        <v>16</v>
      </c>
      <c r="C503" s="126" t="s">
        <v>127</v>
      </c>
      <c r="D503" s="126" t="s">
        <v>151</v>
      </c>
      <c r="E503" s="130" t="s">
        <v>259</v>
      </c>
      <c r="F503" s="126"/>
      <c r="G503" s="196">
        <f>SUM(G504)</f>
        <v>2513908</v>
      </c>
    </row>
    <row r="504" spans="1:7" ht="15">
      <c r="A504" s="88" t="s">
        <v>179</v>
      </c>
      <c r="B504" s="157" t="s">
        <v>16</v>
      </c>
      <c r="C504" s="133">
        <v>10</v>
      </c>
      <c r="D504" s="126" t="s">
        <v>151</v>
      </c>
      <c r="E504" s="130" t="s">
        <v>284</v>
      </c>
      <c r="F504" s="126"/>
      <c r="G504" s="196">
        <f>SUM(G505)</f>
        <v>2513908</v>
      </c>
    </row>
    <row r="505" spans="1:7" ht="21.75" customHeight="1">
      <c r="A505" s="88" t="s">
        <v>132</v>
      </c>
      <c r="B505" s="157" t="s">
        <v>16</v>
      </c>
      <c r="C505" s="133">
        <v>10</v>
      </c>
      <c r="D505" s="126" t="s">
        <v>151</v>
      </c>
      <c r="E505" s="130" t="s">
        <v>13</v>
      </c>
      <c r="F505" s="126"/>
      <c r="G505" s="196">
        <f>SUM(G506)</f>
        <v>2513908</v>
      </c>
    </row>
    <row r="506" spans="1:7" ht="15">
      <c r="A506" s="88" t="s">
        <v>170</v>
      </c>
      <c r="B506" s="157" t="s">
        <v>16</v>
      </c>
      <c r="C506" s="133">
        <v>10</v>
      </c>
      <c r="D506" s="126" t="s">
        <v>151</v>
      </c>
      <c r="E506" s="130" t="s">
        <v>14</v>
      </c>
      <c r="F506" s="126" t="s">
        <v>169</v>
      </c>
      <c r="G506" s="196">
        <v>2513908</v>
      </c>
    </row>
    <row r="507" spans="1:7" ht="15">
      <c r="A507" s="87" t="s">
        <v>205</v>
      </c>
      <c r="B507" s="157" t="s">
        <v>16</v>
      </c>
      <c r="C507" s="132">
        <v>11</v>
      </c>
      <c r="D507" s="127" t="s">
        <v>204</v>
      </c>
      <c r="E507" s="128"/>
      <c r="F507" s="127"/>
      <c r="G507" s="195">
        <f aca="true" t="shared" si="0" ref="G507:G512">SUM(G508)</f>
        <v>150000</v>
      </c>
    </row>
    <row r="508" spans="1:7" ht="15">
      <c r="A508" s="87" t="s">
        <v>173</v>
      </c>
      <c r="B508" s="157" t="s">
        <v>16</v>
      </c>
      <c r="C508" s="132">
        <v>11</v>
      </c>
      <c r="D508" s="127" t="s">
        <v>143</v>
      </c>
      <c r="E508" s="128"/>
      <c r="F508" s="126"/>
      <c r="G508" s="195">
        <f t="shared" si="0"/>
        <v>150000</v>
      </c>
    </row>
    <row r="509" spans="1:7" ht="63.75" customHeight="1">
      <c r="A509" s="87" t="s">
        <v>861</v>
      </c>
      <c r="B509" s="157" t="s">
        <v>16</v>
      </c>
      <c r="C509" s="126" t="s">
        <v>174</v>
      </c>
      <c r="D509" s="126" t="s">
        <v>143</v>
      </c>
      <c r="E509" s="130" t="s">
        <v>344</v>
      </c>
      <c r="F509" s="126"/>
      <c r="G509" s="196">
        <f t="shared" si="0"/>
        <v>150000</v>
      </c>
    </row>
    <row r="510" spans="1:7" ht="75" customHeight="1">
      <c r="A510" s="90" t="s">
        <v>1012</v>
      </c>
      <c r="B510" s="157" t="s">
        <v>16</v>
      </c>
      <c r="C510" s="126" t="s">
        <v>174</v>
      </c>
      <c r="D510" s="126" t="s">
        <v>143</v>
      </c>
      <c r="E510" s="130" t="s">
        <v>345</v>
      </c>
      <c r="F510" s="126"/>
      <c r="G510" s="196">
        <f t="shared" si="0"/>
        <v>150000</v>
      </c>
    </row>
    <row r="511" spans="1:7" ht="48" customHeight="1">
      <c r="A511" s="90" t="s">
        <v>346</v>
      </c>
      <c r="B511" s="157" t="s">
        <v>16</v>
      </c>
      <c r="C511" s="126" t="s">
        <v>174</v>
      </c>
      <c r="D511" s="126" t="s">
        <v>143</v>
      </c>
      <c r="E511" s="130" t="s">
        <v>347</v>
      </c>
      <c r="F511" s="126"/>
      <c r="G511" s="196">
        <f t="shared" si="0"/>
        <v>150000</v>
      </c>
    </row>
    <row r="512" spans="1:7" ht="45">
      <c r="A512" s="88" t="s">
        <v>348</v>
      </c>
      <c r="B512" s="157" t="s">
        <v>16</v>
      </c>
      <c r="C512" s="126" t="s">
        <v>174</v>
      </c>
      <c r="D512" s="126" t="s">
        <v>143</v>
      </c>
      <c r="E512" s="130" t="s">
        <v>349</v>
      </c>
      <c r="F512" s="126"/>
      <c r="G512" s="196">
        <f t="shared" si="0"/>
        <v>150000</v>
      </c>
    </row>
    <row r="513" spans="1:7" ht="15">
      <c r="A513" s="88" t="s">
        <v>170</v>
      </c>
      <c r="B513" s="159" t="s">
        <v>16</v>
      </c>
      <c r="C513" s="126" t="s">
        <v>174</v>
      </c>
      <c r="D513" s="126" t="s">
        <v>143</v>
      </c>
      <c r="E513" s="130" t="s">
        <v>349</v>
      </c>
      <c r="F513" s="126" t="s">
        <v>169</v>
      </c>
      <c r="G513" s="196">
        <v>150000</v>
      </c>
    </row>
    <row r="514" spans="1:7" ht="52.5" customHeight="1">
      <c r="A514" s="87" t="s">
        <v>792</v>
      </c>
      <c r="B514" s="160" t="s">
        <v>16</v>
      </c>
      <c r="C514" s="132">
        <v>14</v>
      </c>
      <c r="D514" s="132"/>
      <c r="E514" s="128"/>
      <c r="F514" s="126"/>
      <c r="G514" s="195">
        <f>SUM(G515)</f>
        <v>9617207.11</v>
      </c>
    </row>
    <row r="515" spans="1:7" ht="31.5" customHeight="1">
      <c r="A515" s="87" t="s">
        <v>175</v>
      </c>
      <c r="B515" s="160" t="s">
        <v>16</v>
      </c>
      <c r="C515" s="132">
        <v>14</v>
      </c>
      <c r="D515" s="127" t="s">
        <v>141</v>
      </c>
      <c r="E515" s="128"/>
      <c r="F515" s="126"/>
      <c r="G515" s="195">
        <f>SUM(G516)</f>
        <v>9617207.11</v>
      </c>
    </row>
    <row r="516" spans="1:7" ht="30">
      <c r="A516" s="88" t="s">
        <v>84</v>
      </c>
      <c r="B516" s="160" t="s">
        <v>16</v>
      </c>
      <c r="C516" s="133">
        <v>14</v>
      </c>
      <c r="D516" s="126" t="s">
        <v>141</v>
      </c>
      <c r="E516" s="130" t="s">
        <v>337</v>
      </c>
      <c r="F516" s="126"/>
      <c r="G516" s="196">
        <f>SUM(G518)</f>
        <v>9617207.11</v>
      </c>
    </row>
    <row r="517" spans="1:7" ht="45">
      <c r="A517" s="88" t="s">
        <v>338</v>
      </c>
      <c r="B517" s="161"/>
      <c r="C517" s="133">
        <v>14</v>
      </c>
      <c r="D517" s="126" t="s">
        <v>141</v>
      </c>
      <c r="E517" s="130" t="s">
        <v>873</v>
      </c>
      <c r="F517" s="126"/>
      <c r="G517" s="196">
        <f>SUM(G518)</f>
        <v>9617207.11</v>
      </c>
    </row>
    <row r="518" spans="1:7" ht="30">
      <c r="A518" s="88" t="s">
        <v>340</v>
      </c>
      <c r="C518" s="133">
        <v>14</v>
      </c>
      <c r="D518" s="126" t="s">
        <v>141</v>
      </c>
      <c r="E518" s="130" t="s">
        <v>341</v>
      </c>
      <c r="F518" s="126"/>
      <c r="G518" s="196">
        <f>SUM(G519)</f>
        <v>9617207.11</v>
      </c>
    </row>
    <row r="519" spans="1:7" ht="45">
      <c r="A519" s="27" t="s">
        <v>342</v>
      </c>
      <c r="C519" s="133">
        <v>14</v>
      </c>
      <c r="D519" s="126" t="s">
        <v>141</v>
      </c>
      <c r="E519" s="130" t="s">
        <v>343</v>
      </c>
      <c r="F519" s="126"/>
      <c r="G519" s="196">
        <f>SUM(G520)</f>
        <v>9617207.11</v>
      </c>
    </row>
    <row r="520" spans="1:7" ht="15">
      <c r="A520" s="27" t="s">
        <v>152</v>
      </c>
      <c r="C520" s="133">
        <v>14</v>
      </c>
      <c r="D520" s="126" t="s">
        <v>141</v>
      </c>
      <c r="E520" s="130" t="s">
        <v>343</v>
      </c>
      <c r="F520" s="126" t="s">
        <v>206</v>
      </c>
      <c r="G520" s="196">
        <v>9617207.11</v>
      </c>
    </row>
    <row r="585" ht="15.75" customHeight="1"/>
  </sheetData>
  <sheetProtection/>
  <mergeCells count="5">
    <mergeCell ref="A4:C7"/>
    <mergeCell ref="B8:G8"/>
    <mergeCell ref="A9:G9"/>
    <mergeCell ref="A10:G10"/>
    <mergeCell ref="A11:G11"/>
  </mergeCells>
  <hyperlinks>
    <hyperlink ref="A234" r:id="rId1" display="consultantplus://offline/ref=C6EF3AE28B6C46D1117CBBA251A07B11C6C7C5768D606C8B0E322DA1BBA42282C9440EEF08E6CC43400230U6VFM"/>
  </hyperlinks>
  <printOptions/>
  <pageMargins left="0.5118110236220472" right="0.4330708661417323" top="0.7480314960629921" bottom="0.7480314960629921" header="0.31496062992125984" footer="0.31496062992125984"/>
  <pageSetup fitToHeight="0" horizontalDpi="600" verticalDpi="600" orientation="portrait" paperSize="9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7"/>
  <sheetViews>
    <sheetView view="pageBreakPreview" zoomScale="78" zoomScaleNormal="118" zoomScaleSheetLayoutView="78" zoomScalePageLayoutView="0" workbookViewId="0" topLeftCell="A1">
      <selection activeCell="E422" sqref="E422"/>
    </sheetView>
  </sheetViews>
  <sheetFormatPr defaultColWidth="9.140625" defaultRowHeight="15"/>
  <cols>
    <col min="1" max="1" width="57.00390625" style="0" customWidth="1"/>
    <col min="2" max="2" width="6.140625" style="0" customWidth="1"/>
    <col min="3" max="3" width="5.140625" style="0" customWidth="1"/>
    <col min="4" max="4" width="4.8515625" style="0" customWidth="1"/>
    <col min="5" max="5" width="14.421875" style="0" customWidth="1"/>
    <col min="6" max="6" width="4.421875" style="0" customWidth="1"/>
    <col min="7" max="7" width="15.57421875" style="0" customWidth="1"/>
    <col min="8" max="8" width="15.421875" style="0" customWidth="1"/>
  </cols>
  <sheetData>
    <row r="1" spans="1:8" ht="3.75" customHeight="1">
      <c r="A1" s="6"/>
      <c r="B1" s="304" t="s">
        <v>1040</v>
      </c>
      <c r="C1" s="304"/>
      <c r="D1" s="304"/>
      <c r="E1" s="304"/>
      <c r="F1" s="304"/>
      <c r="G1" s="304"/>
      <c r="H1" s="307"/>
    </row>
    <row r="2" spans="1:8" ht="15">
      <c r="A2" s="6"/>
      <c r="B2" s="304"/>
      <c r="C2" s="304"/>
      <c r="D2" s="304"/>
      <c r="E2" s="304"/>
      <c r="F2" s="304"/>
      <c r="G2" s="304"/>
      <c r="H2" s="307"/>
    </row>
    <row r="3" spans="1:8" ht="9.75" customHeight="1">
      <c r="A3" s="6"/>
      <c r="B3" s="304"/>
      <c r="C3" s="304"/>
      <c r="D3" s="304"/>
      <c r="E3" s="304"/>
      <c r="F3" s="304"/>
      <c r="G3" s="304"/>
      <c r="H3" s="307"/>
    </row>
    <row r="4" spans="1:8" ht="15">
      <c r="A4" s="6"/>
      <c r="B4" s="304"/>
      <c r="C4" s="304"/>
      <c r="D4" s="304"/>
      <c r="E4" s="304"/>
      <c r="F4" s="304"/>
      <c r="G4" s="304"/>
      <c r="H4" s="307"/>
    </row>
    <row r="5" spans="1:8" ht="15">
      <c r="A5" s="6"/>
      <c r="B5" s="304"/>
      <c r="C5" s="304"/>
      <c r="D5" s="304"/>
      <c r="E5" s="304"/>
      <c r="F5" s="304"/>
      <c r="G5" s="304"/>
      <c r="H5" s="307"/>
    </row>
    <row r="6" spans="1:8" ht="3" customHeight="1">
      <c r="A6" s="6"/>
      <c r="B6" s="304"/>
      <c r="C6" s="304"/>
      <c r="D6" s="304"/>
      <c r="E6" s="304"/>
      <c r="F6" s="304"/>
      <c r="G6" s="304"/>
      <c r="H6" s="307"/>
    </row>
    <row r="7" spans="1:8" ht="75" customHeight="1" hidden="1">
      <c r="A7" s="6" t="s">
        <v>203</v>
      </c>
      <c r="B7" s="304"/>
      <c r="C7" s="304"/>
      <c r="D7" s="304"/>
      <c r="E7" s="304"/>
      <c r="F7" s="304"/>
      <c r="G7" s="304"/>
      <c r="H7" s="307"/>
    </row>
    <row r="8" spans="1:8" ht="9" customHeight="1">
      <c r="A8" s="6"/>
      <c r="B8" s="304"/>
      <c r="C8" s="304"/>
      <c r="D8" s="304"/>
      <c r="E8" s="304"/>
      <c r="F8" s="304"/>
      <c r="G8" s="304"/>
      <c r="H8" s="307"/>
    </row>
    <row r="9" spans="1:8" ht="18.75">
      <c r="A9" s="306" t="s">
        <v>17</v>
      </c>
      <c r="B9" s="306"/>
      <c r="C9" s="332"/>
      <c r="D9" s="332"/>
      <c r="E9" s="332"/>
      <c r="F9" s="332"/>
      <c r="G9" s="307"/>
      <c r="H9" s="307"/>
    </row>
    <row r="10" spans="1:8" ht="18.75" customHeight="1">
      <c r="A10" s="306" t="s">
        <v>18</v>
      </c>
      <c r="B10" s="306"/>
      <c r="C10" s="332"/>
      <c r="D10" s="332"/>
      <c r="E10" s="332"/>
      <c r="F10" s="332"/>
      <c r="G10" s="307"/>
      <c r="H10" s="307"/>
    </row>
    <row r="11" spans="1:8" ht="18.75">
      <c r="A11" s="308" t="s">
        <v>806</v>
      </c>
      <c r="B11" s="308"/>
      <c r="C11" s="308"/>
      <c r="D11" s="308"/>
      <c r="E11" s="308"/>
      <c r="F11" s="308"/>
      <c r="G11" s="308"/>
      <c r="H11" s="309"/>
    </row>
    <row r="12" spans="1:8" ht="58.5" customHeight="1">
      <c r="A12" s="26" t="s">
        <v>133</v>
      </c>
      <c r="B12" s="26"/>
      <c r="C12" s="26" t="s">
        <v>134</v>
      </c>
      <c r="D12" s="26" t="s">
        <v>135</v>
      </c>
      <c r="E12" s="26" t="s">
        <v>136</v>
      </c>
      <c r="F12" s="26" t="s">
        <v>137</v>
      </c>
      <c r="G12" s="75" t="s">
        <v>684</v>
      </c>
      <c r="H12" s="76" t="s">
        <v>804</v>
      </c>
    </row>
    <row r="13" spans="1:8" ht="28.5">
      <c r="A13" s="204" t="s">
        <v>635</v>
      </c>
      <c r="B13" s="22" t="s">
        <v>16</v>
      </c>
      <c r="C13" s="18"/>
      <c r="D13" s="18"/>
      <c r="E13" s="18"/>
      <c r="F13" s="18"/>
      <c r="G13" s="198">
        <f>SUM(G15+G159+G172+G219+G241+G316+G335+G343+G415+G421+G14)</f>
        <v>472745640</v>
      </c>
      <c r="H13" s="198">
        <f>SUM(H15+H159+H172+H219+H241+H316+H335+H343+H415+H421+H14)</f>
        <v>446202005</v>
      </c>
    </row>
    <row r="14" spans="1:8" ht="15">
      <c r="A14" s="204" t="s">
        <v>841</v>
      </c>
      <c r="B14" s="22" t="s">
        <v>16</v>
      </c>
      <c r="C14" s="18"/>
      <c r="D14" s="18"/>
      <c r="E14" s="18"/>
      <c r="F14" s="18"/>
      <c r="G14" s="198">
        <v>4713436</v>
      </c>
      <c r="H14" s="198">
        <v>9611228</v>
      </c>
    </row>
    <row r="15" spans="1:8" ht="15">
      <c r="A15" s="204" t="s">
        <v>140</v>
      </c>
      <c r="B15" s="19" t="s">
        <v>16</v>
      </c>
      <c r="C15" s="23" t="s">
        <v>141</v>
      </c>
      <c r="D15" s="23"/>
      <c r="E15" s="23"/>
      <c r="F15" s="23"/>
      <c r="G15" s="198">
        <f>SUM(G16+G21+G27+G69+G74+G79)</f>
        <v>51808773</v>
      </c>
      <c r="H15" s="198">
        <f>SUM(H16+H21+H27+H69+H74+H79)</f>
        <v>52422257</v>
      </c>
    </row>
    <row r="16" spans="1:8" ht="42.75">
      <c r="A16" s="204" t="s">
        <v>142</v>
      </c>
      <c r="B16" s="19" t="s">
        <v>16</v>
      </c>
      <c r="C16" s="23" t="s">
        <v>141</v>
      </c>
      <c r="D16" s="23" t="s">
        <v>143</v>
      </c>
      <c r="E16" s="23"/>
      <c r="F16" s="23"/>
      <c r="G16" s="198">
        <f>SUM(G17)</f>
        <v>1353000</v>
      </c>
      <c r="H16" s="198">
        <f>SUM(H17)</f>
        <v>1353000</v>
      </c>
    </row>
    <row r="17" spans="1:8" ht="30">
      <c r="A17" s="205" t="s">
        <v>194</v>
      </c>
      <c r="B17" s="19" t="s">
        <v>16</v>
      </c>
      <c r="C17" s="18" t="s">
        <v>141</v>
      </c>
      <c r="D17" s="18" t="s">
        <v>143</v>
      </c>
      <c r="E17" s="18" t="s">
        <v>231</v>
      </c>
      <c r="F17" s="18"/>
      <c r="G17" s="197">
        <f>SUM(G18)</f>
        <v>1353000</v>
      </c>
      <c r="H17" s="197">
        <f>SUM(H18)</f>
        <v>1353000</v>
      </c>
    </row>
    <row r="18" spans="1:8" ht="15">
      <c r="A18" s="205" t="s">
        <v>195</v>
      </c>
      <c r="B18" s="19" t="s">
        <v>16</v>
      </c>
      <c r="C18" s="18" t="s">
        <v>141</v>
      </c>
      <c r="D18" s="18" t="s">
        <v>143</v>
      </c>
      <c r="E18" s="18" t="s">
        <v>232</v>
      </c>
      <c r="F18" s="18"/>
      <c r="G18" s="197">
        <f>SUM(G19)</f>
        <v>1353000</v>
      </c>
      <c r="H18" s="197">
        <f>SUM(H19)</f>
        <v>1353000</v>
      </c>
    </row>
    <row r="19" spans="1:8" ht="30">
      <c r="A19" s="205" t="s">
        <v>211</v>
      </c>
      <c r="B19" s="22" t="s">
        <v>16</v>
      </c>
      <c r="C19" s="18" t="s">
        <v>141</v>
      </c>
      <c r="D19" s="18" t="s">
        <v>143</v>
      </c>
      <c r="E19" s="18" t="s">
        <v>233</v>
      </c>
      <c r="F19" s="18"/>
      <c r="G19" s="197">
        <f>SUM(G20)</f>
        <v>1353000</v>
      </c>
      <c r="H19" s="197">
        <f>SUM(H20)</f>
        <v>1353000</v>
      </c>
    </row>
    <row r="20" spans="1:8" ht="60">
      <c r="A20" s="205" t="s">
        <v>212</v>
      </c>
      <c r="B20" s="19" t="s">
        <v>16</v>
      </c>
      <c r="C20" s="18" t="s">
        <v>141</v>
      </c>
      <c r="D20" s="18" t="s">
        <v>143</v>
      </c>
      <c r="E20" s="18" t="s">
        <v>233</v>
      </c>
      <c r="F20" s="18" t="s">
        <v>144</v>
      </c>
      <c r="G20" s="197">
        <v>1353000</v>
      </c>
      <c r="H20" s="197">
        <v>1353000</v>
      </c>
    </row>
    <row r="21" spans="1:8" ht="50.25" customHeight="1">
      <c r="A21" s="204" t="s">
        <v>145</v>
      </c>
      <c r="B21" s="19" t="s">
        <v>16</v>
      </c>
      <c r="C21" s="23" t="s">
        <v>141</v>
      </c>
      <c r="D21" s="23" t="s">
        <v>146</v>
      </c>
      <c r="E21" s="23"/>
      <c r="F21" s="23"/>
      <c r="G21" s="198">
        <f>SUM(,G22)</f>
        <v>1095600</v>
      </c>
      <c r="H21" s="198">
        <f>SUM(,H22)</f>
        <v>1095600</v>
      </c>
    </row>
    <row r="22" spans="1:8" ht="30">
      <c r="A22" s="193" t="s">
        <v>89</v>
      </c>
      <c r="B22" s="19" t="s">
        <v>16</v>
      </c>
      <c r="C22" s="18" t="s">
        <v>141</v>
      </c>
      <c r="D22" s="18" t="s">
        <v>146</v>
      </c>
      <c r="E22" s="18" t="s">
        <v>234</v>
      </c>
      <c r="F22" s="18"/>
      <c r="G22" s="197">
        <f>SUM(G23)</f>
        <v>1095600</v>
      </c>
      <c r="H22" s="197">
        <f>SUM(H23)</f>
        <v>1095600</v>
      </c>
    </row>
    <row r="23" spans="1:8" ht="30">
      <c r="A23" s="205" t="s">
        <v>224</v>
      </c>
      <c r="B23" s="19" t="s">
        <v>16</v>
      </c>
      <c r="C23" s="18" t="s">
        <v>141</v>
      </c>
      <c r="D23" s="18" t="s">
        <v>146</v>
      </c>
      <c r="E23" s="18" t="s">
        <v>235</v>
      </c>
      <c r="F23" s="18"/>
      <c r="G23" s="197">
        <f>SUM(G24)</f>
        <v>1095600</v>
      </c>
      <c r="H23" s="197">
        <f>SUM(H24)</f>
        <v>1095600</v>
      </c>
    </row>
    <row r="24" spans="1:8" ht="30">
      <c r="A24" s="205" t="s">
        <v>211</v>
      </c>
      <c r="B24" s="19" t="s">
        <v>16</v>
      </c>
      <c r="C24" s="18" t="s">
        <v>141</v>
      </c>
      <c r="D24" s="18" t="s">
        <v>146</v>
      </c>
      <c r="E24" s="18" t="s">
        <v>236</v>
      </c>
      <c r="F24" s="18"/>
      <c r="G24" s="197">
        <f>SUM(G25:G26,)</f>
        <v>1095600</v>
      </c>
      <c r="H24" s="197">
        <f>SUM(H25:H26,)</f>
        <v>1095600</v>
      </c>
    </row>
    <row r="25" spans="1:8" ht="60">
      <c r="A25" s="205" t="s">
        <v>212</v>
      </c>
      <c r="B25" s="22" t="s">
        <v>16</v>
      </c>
      <c r="C25" s="18" t="s">
        <v>141</v>
      </c>
      <c r="D25" s="18" t="s">
        <v>146</v>
      </c>
      <c r="E25" s="18" t="s">
        <v>236</v>
      </c>
      <c r="F25" s="18" t="s">
        <v>144</v>
      </c>
      <c r="G25" s="197">
        <v>964100</v>
      </c>
      <c r="H25" s="197">
        <v>964100</v>
      </c>
    </row>
    <row r="26" spans="1:8" ht="30">
      <c r="A26" s="205" t="s">
        <v>105</v>
      </c>
      <c r="B26" s="22" t="s">
        <v>16</v>
      </c>
      <c r="C26" s="18" t="s">
        <v>141</v>
      </c>
      <c r="D26" s="18" t="s">
        <v>146</v>
      </c>
      <c r="E26" s="18" t="s">
        <v>236</v>
      </c>
      <c r="F26" s="18" t="s">
        <v>147</v>
      </c>
      <c r="G26" s="197">
        <v>131500</v>
      </c>
      <c r="H26" s="197">
        <v>131500</v>
      </c>
    </row>
    <row r="27" spans="1:8" ht="60" customHeight="1">
      <c r="A27" s="204" t="s">
        <v>150</v>
      </c>
      <c r="B27" s="18" t="s">
        <v>16</v>
      </c>
      <c r="C27" s="23" t="s">
        <v>141</v>
      </c>
      <c r="D27" s="23" t="s">
        <v>151</v>
      </c>
      <c r="E27" s="23"/>
      <c r="F27" s="23"/>
      <c r="G27" s="198">
        <f>SUM(G28+G39+G44+G49+G55)</f>
        <v>22104823</v>
      </c>
      <c r="H27" s="198">
        <f>SUM(H28+H39+H44+H49+H55)</f>
        <v>22397023</v>
      </c>
    </row>
    <row r="28" spans="1:8" ht="42.75">
      <c r="A28" s="204" t="s">
        <v>202</v>
      </c>
      <c r="B28" s="18" t="s">
        <v>16</v>
      </c>
      <c r="C28" s="23" t="s">
        <v>141</v>
      </c>
      <c r="D28" s="23" t="s">
        <v>151</v>
      </c>
      <c r="E28" s="21" t="s">
        <v>237</v>
      </c>
      <c r="F28" s="23"/>
      <c r="G28" s="198">
        <f>SUM(G29+G33)</f>
        <v>2922000</v>
      </c>
      <c r="H28" s="198">
        <f>SUM(H29+H33)</f>
        <v>0</v>
      </c>
    </row>
    <row r="29" spans="1:8" ht="68.25" customHeight="1">
      <c r="A29" s="206" t="s">
        <v>238</v>
      </c>
      <c r="B29" s="18" t="s">
        <v>16</v>
      </c>
      <c r="C29" s="18" t="s">
        <v>141</v>
      </c>
      <c r="D29" s="18" t="s">
        <v>151</v>
      </c>
      <c r="E29" s="20" t="s">
        <v>239</v>
      </c>
      <c r="F29" s="18"/>
      <c r="G29" s="197">
        <f>SUM(G31)</f>
        <v>1753200</v>
      </c>
      <c r="H29" s="197">
        <f>SUM(H31)</f>
        <v>0</v>
      </c>
    </row>
    <row r="30" spans="1:8" ht="30">
      <c r="A30" s="206" t="s">
        <v>240</v>
      </c>
      <c r="B30" s="18" t="s">
        <v>16</v>
      </c>
      <c r="C30" s="18" t="s">
        <v>141</v>
      </c>
      <c r="D30" s="18" t="s">
        <v>151</v>
      </c>
      <c r="E30" s="20" t="s">
        <v>241</v>
      </c>
      <c r="F30" s="18"/>
      <c r="G30" s="197">
        <f>SUM(G31)</f>
        <v>1753200</v>
      </c>
      <c r="H30" s="197">
        <f>SUM(H31)</f>
        <v>0</v>
      </c>
    </row>
    <row r="31" spans="1:8" ht="45">
      <c r="A31" s="205" t="s">
        <v>220</v>
      </c>
      <c r="B31" s="19" t="s">
        <v>16</v>
      </c>
      <c r="C31" s="18" t="s">
        <v>141</v>
      </c>
      <c r="D31" s="18" t="s">
        <v>151</v>
      </c>
      <c r="E31" s="20" t="s">
        <v>242</v>
      </c>
      <c r="F31" s="18"/>
      <c r="G31" s="197">
        <f>SUM(G32:G32)</f>
        <v>1753200</v>
      </c>
      <c r="H31" s="197">
        <f>SUM(H32:H32)</f>
        <v>0</v>
      </c>
    </row>
    <row r="32" spans="1:8" ht="60">
      <c r="A32" s="205" t="s">
        <v>212</v>
      </c>
      <c r="B32" s="19" t="s">
        <v>16</v>
      </c>
      <c r="C32" s="18" t="s">
        <v>141</v>
      </c>
      <c r="D32" s="18" t="s">
        <v>151</v>
      </c>
      <c r="E32" s="20" t="s">
        <v>242</v>
      </c>
      <c r="F32" s="18" t="s">
        <v>144</v>
      </c>
      <c r="G32" s="197">
        <v>1753200</v>
      </c>
      <c r="H32" s="197">
        <v>0</v>
      </c>
    </row>
    <row r="33" spans="1:8" ht="60">
      <c r="A33" s="205" t="s">
        <v>69</v>
      </c>
      <c r="B33" s="19" t="s">
        <v>16</v>
      </c>
      <c r="C33" s="18" t="s">
        <v>141</v>
      </c>
      <c r="D33" s="18" t="s">
        <v>151</v>
      </c>
      <c r="E33" s="20" t="s">
        <v>243</v>
      </c>
      <c r="F33" s="18"/>
      <c r="G33" s="197">
        <f>SUM(G35+G37)</f>
        <v>1168800</v>
      </c>
      <c r="H33" s="197">
        <f>SUM(H35+H37)</f>
        <v>0</v>
      </c>
    </row>
    <row r="34" spans="1:8" ht="30">
      <c r="A34" s="205" t="s">
        <v>244</v>
      </c>
      <c r="B34" s="19" t="s">
        <v>16</v>
      </c>
      <c r="C34" s="18" t="s">
        <v>141</v>
      </c>
      <c r="D34" s="18" t="s">
        <v>151</v>
      </c>
      <c r="E34" s="20" t="s">
        <v>245</v>
      </c>
      <c r="F34" s="18"/>
      <c r="G34" s="197">
        <f>SUM(G35+G37)</f>
        <v>1168800</v>
      </c>
      <c r="H34" s="197">
        <f>SUM(H35+H37)</f>
        <v>0</v>
      </c>
    </row>
    <row r="35" spans="1:8" ht="45">
      <c r="A35" s="205" t="s">
        <v>213</v>
      </c>
      <c r="B35" s="19" t="s">
        <v>16</v>
      </c>
      <c r="C35" s="18" t="s">
        <v>141</v>
      </c>
      <c r="D35" s="18" t="s">
        <v>151</v>
      </c>
      <c r="E35" s="20" t="s">
        <v>246</v>
      </c>
      <c r="F35" s="18"/>
      <c r="G35" s="197">
        <f>SUM(G36:G36)</f>
        <v>876600</v>
      </c>
      <c r="H35" s="197">
        <f>SUM(H36:H36)</f>
        <v>0</v>
      </c>
    </row>
    <row r="36" spans="1:8" ht="60">
      <c r="A36" s="205" t="s">
        <v>212</v>
      </c>
      <c r="B36" s="19" t="s">
        <v>16</v>
      </c>
      <c r="C36" s="18" t="s">
        <v>141</v>
      </c>
      <c r="D36" s="18" t="s">
        <v>151</v>
      </c>
      <c r="E36" s="20" t="s">
        <v>247</v>
      </c>
      <c r="F36" s="18" t="s">
        <v>144</v>
      </c>
      <c r="G36" s="197">
        <v>876600</v>
      </c>
      <c r="H36" s="197">
        <v>0</v>
      </c>
    </row>
    <row r="37" spans="1:8" ht="45">
      <c r="A37" s="205" t="s">
        <v>189</v>
      </c>
      <c r="B37" s="19" t="s">
        <v>16</v>
      </c>
      <c r="C37" s="18" t="s">
        <v>141</v>
      </c>
      <c r="D37" s="18" t="s">
        <v>151</v>
      </c>
      <c r="E37" s="20" t="s">
        <v>248</v>
      </c>
      <c r="F37" s="18"/>
      <c r="G37" s="197">
        <f>SUM(G38)</f>
        <v>292200</v>
      </c>
      <c r="H37" s="197">
        <f>SUM(H38)</f>
        <v>0</v>
      </c>
    </row>
    <row r="38" spans="1:8" ht="60">
      <c r="A38" s="205" t="s">
        <v>212</v>
      </c>
      <c r="B38" s="19" t="s">
        <v>16</v>
      </c>
      <c r="C38" s="18" t="s">
        <v>141</v>
      </c>
      <c r="D38" s="18" t="s">
        <v>151</v>
      </c>
      <c r="E38" s="20" t="s">
        <v>248</v>
      </c>
      <c r="F38" s="18" t="s">
        <v>144</v>
      </c>
      <c r="G38" s="197">
        <v>292200</v>
      </c>
      <c r="H38" s="197">
        <v>0</v>
      </c>
    </row>
    <row r="39" spans="1:8" ht="42.75">
      <c r="A39" s="207" t="s">
        <v>717</v>
      </c>
      <c r="B39" s="22" t="s">
        <v>16</v>
      </c>
      <c r="C39" s="23" t="s">
        <v>141</v>
      </c>
      <c r="D39" s="23" t="s">
        <v>151</v>
      </c>
      <c r="E39" s="21" t="s">
        <v>249</v>
      </c>
      <c r="F39" s="23"/>
      <c r="G39" s="198">
        <f>SUM(G40)</f>
        <v>209123</v>
      </c>
      <c r="H39" s="198">
        <f>SUM(H40)</f>
        <v>0</v>
      </c>
    </row>
    <row r="40" spans="1:8" ht="75">
      <c r="A40" s="206" t="s">
        <v>250</v>
      </c>
      <c r="B40" s="19" t="s">
        <v>16</v>
      </c>
      <c r="C40" s="18" t="s">
        <v>141</v>
      </c>
      <c r="D40" s="18" t="s">
        <v>151</v>
      </c>
      <c r="E40" s="18" t="s">
        <v>251</v>
      </c>
      <c r="F40" s="18"/>
      <c r="G40" s="197">
        <f>SUM(G41)</f>
        <v>209123</v>
      </c>
      <c r="H40" s="197">
        <f>SUM(H41)</f>
        <v>0</v>
      </c>
    </row>
    <row r="41" spans="1:8" ht="75">
      <c r="A41" s="206" t="s">
        <v>252</v>
      </c>
      <c r="B41" s="19" t="s">
        <v>16</v>
      </c>
      <c r="C41" s="18" t="s">
        <v>141</v>
      </c>
      <c r="D41" s="18" t="s">
        <v>151</v>
      </c>
      <c r="E41" s="18" t="s">
        <v>253</v>
      </c>
      <c r="F41" s="18"/>
      <c r="G41" s="197">
        <f>SUM(G42)</f>
        <v>209123</v>
      </c>
      <c r="H41" s="197">
        <f>SUM(H42)</f>
        <v>0</v>
      </c>
    </row>
    <row r="42" spans="1:8" ht="30">
      <c r="A42" s="206" t="s">
        <v>130</v>
      </c>
      <c r="B42" s="19" t="s">
        <v>16</v>
      </c>
      <c r="C42" s="18" t="s">
        <v>141</v>
      </c>
      <c r="D42" s="18" t="s">
        <v>151</v>
      </c>
      <c r="E42" s="18" t="s">
        <v>254</v>
      </c>
      <c r="F42" s="18"/>
      <c r="G42" s="197">
        <f>SUM(G43:G43)</f>
        <v>209123</v>
      </c>
      <c r="H42" s="197">
        <f>SUM(H43:H43)</f>
        <v>0</v>
      </c>
    </row>
    <row r="43" spans="1:8" ht="60">
      <c r="A43" s="205" t="s">
        <v>212</v>
      </c>
      <c r="B43" s="19" t="s">
        <v>16</v>
      </c>
      <c r="C43" s="18" t="s">
        <v>141</v>
      </c>
      <c r="D43" s="18" t="s">
        <v>151</v>
      </c>
      <c r="E43" s="18" t="s">
        <v>255</v>
      </c>
      <c r="F43" s="18" t="s">
        <v>144</v>
      </c>
      <c r="G43" s="197">
        <v>209123</v>
      </c>
      <c r="H43" s="197">
        <v>0</v>
      </c>
    </row>
    <row r="44" spans="1:8" ht="28.5">
      <c r="A44" s="204" t="s">
        <v>332</v>
      </c>
      <c r="B44" s="19" t="s">
        <v>16</v>
      </c>
      <c r="C44" s="127" t="s">
        <v>141</v>
      </c>
      <c r="D44" s="127" t="s">
        <v>151</v>
      </c>
      <c r="E44" s="127" t="s">
        <v>316</v>
      </c>
      <c r="F44" s="127"/>
      <c r="G44" s="195">
        <f>SUM(G45)</f>
        <v>292200</v>
      </c>
      <c r="H44" s="195">
        <f>SUM(H45)</f>
        <v>292200</v>
      </c>
    </row>
    <row r="45" spans="1:8" ht="45">
      <c r="A45" s="205" t="s">
        <v>327</v>
      </c>
      <c r="B45" s="19" t="s">
        <v>16</v>
      </c>
      <c r="C45" s="126" t="s">
        <v>141</v>
      </c>
      <c r="D45" s="129" t="s">
        <v>151</v>
      </c>
      <c r="E45" s="130" t="s">
        <v>328</v>
      </c>
      <c r="F45" s="126"/>
      <c r="G45" s="196">
        <f>SUM(G46)</f>
        <v>292200</v>
      </c>
      <c r="H45" s="196">
        <f>SUM(H46)</f>
        <v>292200</v>
      </c>
    </row>
    <row r="46" spans="1:8" ht="75">
      <c r="A46" s="205" t="s">
        <v>329</v>
      </c>
      <c r="B46" s="22" t="s">
        <v>16</v>
      </c>
      <c r="C46" s="126" t="s">
        <v>141</v>
      </c>
      <c r="D46" s="129" t="s">
        <v>151</v>
      </c>
      <c r="E46" s="130" t="s">
        <v>330</v>
      </c>
      <c r="F46" s="126"/>
      <c r="G46" s="196">
        <f>SUM(G47)</f>
        <v>292200</v>
      </c>
      <c r="H46" s="196">
        <f>SUM(H47)</f>
        <v>292200</v>
      </c>
    </row>
    <row r="47" spans="1:8" ht="15">
      <c r="A47" s="209" t="s">
        <v>176</v>
      </c>
      <c r="B47" s="19" t="s">
        <v>16</v>
      </c>
      <c r="C47" s="126" t="s">
        <v>141</v>
      </c>
      <c r="D47" s="126" t="s">
        <v>151</v>
      </c>
      <c r="E47" s="130" t="s">
        <v>331</v>
      </c>
      <c r="F47" s="126"/>
      <c r="G47" s="196">
        <f>SUM(G48:G48)</f>
        <v>292200</v>
      </c>
      <c r="H47" s="196">
        <f>SUM(H48:H48)</f>
        <v>292200</v>
      </c>
    </row>
    <row r="48" spans="1:8" ht="60">
      <c r="A48" s="205" t="s">
        <v>212</v>
      </c>
      <c r="B48" s="19" t="s">
        <v>16</v>
      </c>
      <c r="C48" s="126" t="s">
        <v>141</v>
      </c>
      <c r="D48" s="126" t="s">
        <v>151</v>
      </c>
      <c r="E48" s="130" t="s">
        <v>331</v>
      </c>
      <c r="F48" s="126" t="s">
        <v>144</v>
      </c>
      <c r="G48" s="196">
        <v>292200</v>
      </c>
      <c r="H48" s="197">
        <v>292200</v>
      </c>
    </row>
    <row r="49" spans="1:8" ht="24.75" customHeight="1">
      <c r="A49" s="192" t="s">
        <v>104</v>
      </c>
      <c r="B49" s="19" t="s">
        <v>16</v>
      </c>
      <c r="C49" s="23" t="s">
        <v>141</v>
      </c>
      <c r="D49" s="23" t="s">
        <v>151</v>
      </c>
      <c r="E49" s="23" t="s">
        <v>256</v>
      </c>
      <c r="F49" s="23"/>
      <c r="G49" s="195">
        <f>SUM(G50)</f>
        <v>18389300</v>
      </c>
      <c r="H49" s="195">
        <f>SUM(H50)</f>
        <v>18389300</v>
      </c>
    </row>
    <row r="50" spans="1:8" ht="38.25" customHeight="1">
      <c r="A50" s="193" t="s">
        <v>718</v>
      </c>
      <c r="B50" s="19" t="s">
        <v>16</v>
      </c>
      <c r="C50" s="18" t="s">
        <v>141</v>
      </c>
      <c r="D50" s="18" t="s">
        <v>151</v>
      </c>
      <c r="E50" s="18" t="s">
        <v>257</v>
      </c>
      <c r="F50" s="18"/>
      <c r="G50" s="196">
        <f>SUM(G51,)</f>
        <v>18389300</v>
      </c>
      <c r="H50" s="196">
        <f>SUM(H51,)</f>
        <v>18389300</v>
      </c>
    </row>
    <row r="51" spans="1:8" ht="30">
      <c r="A51" s="205" t="s">
        <v>211</v>
      </c>
      <c r="B51" s="22" t="s">
        <v>16</v>
      </c>
      <c r="C51" s="18" t="s">
        <v>141</v>
      </c>
      <c r="D51" s="18" t="s">
        <v>151</v>
      </c>
      <c r="E51" s="18" t="s">
        <v>258</v>
      </c>
      <c r="F51" s="18"/>
      <c r="G51" s="196">
        <f>SUM(G52:G54)</f>
        <v>18389300</v>
      </c>
      <c r="H51" s="196">
        <f>SUM(H52:H54)</f>
        <v>18389300</v>
      </c>
    </row>
    <row r="52" spans="1:8" ht="60">
      <c r="A52" s="205" t="s">
        <v>212</v>
      </c>
      <c r="B52" s="19" t="s">
        <v>16</v>
      </c>
      <c r="C52" s="18" t="s">
        <v>141</v>
      </c>
      <c r="D52" s="18" t="s">
        <v>151</v>
      </c>
      <c r="E52" s="18" t="s">
        <v>258</v>
      </c>
      <c r="F52" s="18" t="s">
        <v>144</v>
      </c>
      <c r="G52" s="201">
        <v>17750300</v>
      </c>
      <c r="H52" s="201">
        <v>17750300</v>
      </c>
    </row>
    <row r="53" spans="1:8" ht="30">
      <c r="A53" s="205" t="s">
        <v>105</v>
      </c>
      <c r="B53" s="19" t="s">
        <v>16</v>
      </c>
      <c r="C53" s="18" t="s">
        <v>141</v>
      </c>
      <c r="D53" s="18" t="s">
        <v>151</v>
      </c>
      <c r="E53" s="18" t="s">
        <v>258</v>
      </c>
      <c r="F53" s="18" t="s">
        <v>147</v>
      </c>
      <c r="G53" s="196">
        <v>602000</v>
      </c>
      <c r="H53" s="196">
        <v>602000</v>
      </c>
    </row>
    <row r="54" spans="1:8" ht="15">
      <c r="A54" s="205" t="s">
        <v>149</v>
      </c>
      <c r="B54" s="19" t="s">
        <v>16</v>
      </c>
      <c r="C54" s="18" t="s">
        <v>141</v>
      </c>
      <c r="D54" s="18" t="s">
        <v>151</v>
      </c>
      <c r="E54" s="18" t="s">
        <v>258</v>
      </c>
      <c r="F54" s="18" t="s">
        <v>148</v>
      </c>
      <c r="G54" s="196">
        <v>37000</v>
      </c>
      <c r="H54" s="196">
        <v>37000</v>
      </c>
    </row>
    <row r="55" spans="1:8" ht="28.5">
      <c r="A55" s="204" t="s">
        <v>178</v>
      </c>
      <c r="B55" s="19" t="s">
        <v>16</v>
      </c>
      <c r="C55" s="23" t="s">
        <v>141</v>
      </c>
      <c r="D55" s="23" t="s">
        <v>151</v>
      </c>
      <c r="E55" s="21" t="s">
        <v>259</v>
      </c>
      <c r="F55" s="23"/>
      <c r="G55" s="198">
        <f>SUM(G58+G60+G62+G64+G66+G68)</f>
        <v>292200</v>
      </c>
      <c r="H55" s="198">
        <f>SUM(H58+H60+H62+H64+H66+H68)</f>
        <v>3715523</v>
      </c>
    </row>
    <row r="56" spans="1:8" ht="15">
      <c r="A56" s="205" t="s">
        <v>179</v>
      </c>
      <c r="B56" s="19" t="s">
        <v>16</v>
      </c>
      <c r="C56" s="18" t="s">
        <v>141</v>
      </c>
      <c r="D56" s="18" t="s">
        <v>151</v>
      </c>
      <c r="E56" s="20" t="s">
        <v>260</v>
      </c>
      <c r="F56" s="18"/>
      <c r="G56" s="197">
        <f>SUM(G63+G67)</f>
        <v>292200</v>
      </c>
      <c r="H56" s="197">
        <f>SUM(H57+H59+H61+H63+H67)</f>
        <v>3506400</v>
      </c>
    </row>
    <row r="57" spans="1:8" ht="45">
      <c r="A57" s="205" t="s">
        <v>213</v>
      </c>
      <c r="B57" s="22" t="s">
        <v>16</v>
      </c>
      <c r="C57" s="18" t="s">
        <v>141</v>
      </c>
      <c r="D57" s="18" t="s">
        <v>151</v>
      </c>
      <c r="E57" s="20" t="s">
        <v>820</v>
      </c>
      <c r="F57" s="18"/>
      <c r="G57" s="197">
        <f>SUM(G58)</f>
        <v>0</v>
      </c>
      <c r="H57" s="197">
        <f>SUM(H58)</f>
        <v>876600</v>
      </c>
    </row>
    <row r="58" spans="1:8" ht="60">
      <c r="A58" s="205" t="s">
        <v>212</v>
      </c>
      <c r="B58" s="19" t="s">
        <v>16</v>
      </c>
      <c r="C58" s="18" t="s">
        <v>141</v>
      </c>
      <c r="D58" s="18" t="s">
        <v>151</v>
      </c>
      <c r="E58" s="20" t="s">
        <v>820</v>
      </c>
      <c r="F58" s="18" t="s">
        <v>144</v>
      </c>
      <c r="G58" s="197">
        <v>0</v>
      </c>
      <c r="H58" s="197">
        <v>876600</v>
      </c>
    </row>
    <row r="59" spans="1:8" ht="45">
      <c r="A59" s="205" t="s">
        <v>189</v>
      </c>
      <c r="B59" s="19" t="s">
        <v>16</v>
      </c>
      <c r="C59" s="18" t="s">
        <v>141</v>
      </c>
      <c r="D59" s="18" t="s">
        <v>151</v>
      </c>
      <c r="E59" s="20" t="s">
        <v>821</v>
      </c>
      <c r="F59" s="18"/>
      <c r="G59" s="197">
        <f>SUM(G60)</f>
        <v>0</v>
      </c>
      <c r="H59" s="197">
        <f>SUM(H60)</f>
        <v>292200</v>
      </c>
    </row>
    <row r="60" spans="1:8" ht="60">
      <c r="A60" s="205" t="s">
        <v>212</v>
      </c>
      <c r="B60" s="22" t="s">
        <v>16</v>
      </c>
      <c r="C60" s="18" t="s">
        <v>141</v>
      </c>
      <c r="D60" s="18" t="s">
        <v>151</v>
      </c>
      <c r="E60" s="20" t="s">
        <v>821</v>
      </c>
      <c r="F60" s="18" t="s">
        <v>144</v>
      </c>
      <c r="G60" s="197">
        <v>0</v>
      </c>
      <c r="H60" s="197">
        <v>292200</v>
      </c>
    </row>
    <row r="61" spans="1:8" ht="45">
      <c r="A61" s="205" t="s">
        <v>220</v>
      </c>
      <c r="B61" s="19" t="s">
        <v>16</v>
      </c>
      <c r="C61" s="18" t="s">
        <v>141</v>
      </c>
      <c r="D61" s="18" t="s">
        <v>151</v>
      </c>
      <c r="E61" s="20" t="s">
        <v>822</v>
      </c>
      <c r="F61" s="18"/>
      <c r="G61" s="197">
        <f>SUM(G62)</f>
        <v>0</v>
      </c>
      <c r="H61" s="197">
        <f>SUM(H62)</f>
        <v>1753200</v>
      </c>
    </row>
    <row r="62" spans="1:8" ht="60">
      <c r="A62" s="205" t="s">
        <v>212</v>
      </c>
      <c r="B62" s="19" t="s">
        <v>16</v>
      </c>
      <c r="C62" s="18" t="s">
        <v>141</v>
      </c>
      <c r="D62" s="18" t="s">
        <v>151</v>
      </c>
      <c r="E62" s="20" t="s">
        <v>822</v>
      </c>
      <c r="F62" s="18" t="s">
        <v>144</v>
      </c>
      <c r="G62" s="197">
        <v>0</v>
      </c>
      <c r="H62" s="197">
        <v>1753200</v>
      </c>
    </row>
    <row r="63" spans="1:8" ht="30">
      <c r="A63" s="206" t="s">
        <v>176</v>
      </c>
      <c r="B63" s="19" t="s">
        <v>16</v>
      </c>
      <c r="C63" s="18" t="s">
        <v>141</v>
      </c>
      <c r="D63" s="18" t="s">
        <v>151</v>
      </c>
      <c r="E63" s="20" t="s">
        <v>656</v>
      </c>
      <c r="F63" s="18"/>
      <c r="G63" s="197">
        <f>SUM(G64)</f>
        <v>0</v>
      </c>
      <c r="H63" s="197">
        <f>SUM(H64)</f>
        <v>292200</v>
      </c>
    </row>
    <row r="64" spans="1:8" ht="60">
      <c r="A64" s="205" t="s">
        <v>212</v>
      </c>
      <c r="B64" s="19" t="s">
        <v>16</v>
      </c>
      <c r="C64" s="18" t="s">
        <v>141</v>
      </c>
      <c r="D64" s="18" t="s">
        <v>151</v>
      </c>
      <c r="E64" s="20" t="s">
        <v>696</v>
      </c>
      <c r="F64" s="18" t="s">
        <v>144</v>
      </c>
      <c r="G64" s="197">
        <v>0</v>
      </c>
      <c r="H64" s="197">
        <v>292200</v>
      </c>
    </row>
    <row r="65" spans="1:8" ht="30">
      <c r="A65" s="206" t="s">
        <v>130</v>
      </c>
      <c r="B65" s="19" t="s">
        <v>16</v>
      </c>
      <c r="C65" s="18" t="s">
        <v>141</v>
      </c>
      <c r="D65" s="18" t="s">
        <v>151</v>
      </c>
      <c r="E65" s="18" t="s">
        <v>842</v>
      </c>
      <c r="F65" s="18"/>
      <c r="G65" s="197">
        <f>SUM(G66)</f>
        <v>0</v>
      </c>
      <c r="H65" s="197">
        <f>SUM(H66:H66)</f>
        <v>209123</v>
      </c>
    </row>
    <row r="66" spans="1:8" ht="60">
      <c r="A66" s="205" t="s">
        <v>212</v>
      </c>
      <c r="B66" s="19" t="s">
        <v>16</v>
      </c>
      <c r="C66" s="18" t="s">
        <v>141</v>
      </c>
      <c r="D66" s="18" t="s">
        <v>151</v>
      </c>
      <c r="E66" s="18" t="s">
        <v>843</v>
      </c>
      <c r="F66" s="18" t="s">
        <v>144</v>
      </c>
      <c r="G66" s="197">
        <v>0</v>
      </c>
      <c r="H66" s="197">
        <v>209123</v>
      </c>
    </row>
    <row r="67" spans="1:8" ht="45">
      <c r="A67" s="206" t="s">
        <v>129</v>
      </c>
      <c r="B67" s="19" t="s">
        <v>16</v>
      </c>
      <c r="C67" s="18" t="s">
        <v>141</v>
      </c>
      <c r="D67" s="18" t="s">
        <v>151</v>
      </c>
      <c r="E67" s="20" t="s">
        <v>261</v>
      </c>
      <c r="F67" s="18"/>
      <c r="G67" s="197">
        <f>SUM(G68)</f>
        <v>292200</v>
      </c>
      <c r="H67" s="197">
        <f>SUM(H68)</f>
        <v>292200</v>
      </c>
    </row>
    <row r="68" spans="1:8" ht="60">
      <c r="A68" s="205" t="s">
        <v>212</v>
      </c>
      <c r="B68" s="19" t="s">
        <v>16</v>
      </c>
      <c r="C68" s="18" t="s">
        <v>141</v>
      </c>
      <c r="D68" s="18" t="s">
        <v>151</v>
      </c>
      <c r="E68" s="20" t="s">
        <v>262</v>
      </c>
      <c r="F68" s="18" t="s">
        <v>144</v>
      </c>
      <c r="G68" s="197">
        <v>292200</v>
      </c>
      <c r="H68" s="197">
        <v>292200</v>
      </c>
    </row>
    <row r="69" spans="1:8" ht="42.75">
      <c r="A69" s="204" t="s">
        <v>208</v>
      </c>
      <c r="B69" s="19" t="s">
        <v>16</v>
      </c>
      <c r="C69" s="23" t="s">
        <v>141</v>
      </c>
      <c r="D69" s="23" t="s">
        <v>207</v>
      </c>
      <c r="E69" s="23"/>
      <c r="F69" s="23"/>
      <c r="G69" s="198">
        <f>SUM(G70)</f>
        <v>626600</v>
      </c>
      <c r="H69" s="198">
        <f>SUM(H70)</f>
        <v>626600</v>
      </c>
    </row>
    <row r="70" spans="1:8" ht="30">
      <c r="A70" s="206" t="s">
        <v>182</v>
      </c>
      <c r="B70" s="19" t="s">
        <v>16</v>
      </c>
      <c r="C70" s="18" t="s">
        <v>141</v>
      </c>
      <c r="D70" s="18" t="s">
        <v>207</v>
      </c>
      <c r="E70" s="18" t="s">
        <v>263</v>
      </c>
      <c r="F70" s="18"/>
      <c r="G70" s="197">
        <f>SUM(G71)</f>
        <v>626600</v>
      </c>
      <c r="H70" s="197">
        <f>SUM(H71)</f>
        <v>626600</v>
      </c>
    </row>
    <row r="71" spans="1:8" ht="30">
      <c r="A71" s="206" t="s">
        <v>183</v>
      </c>
      <c r="B71" s="19" t="s">
        <v>16</v>
      </c>
      <c r="C71" s="18" t="s">
        <v>141</v>
      </c>
      <c r="D71" s="18" t="s">
        <v>207</v>
      </c>
      <c r="E71" s="18" t="s">
        <v>264</v>
      </c>
      <c r="F71" s="18"/>
      <c r="G71" s="197">
        <f>SUM(G72)</f>
        <v>626600</v>
      </c>
      <c r="H71" s="197">
        <f>SUM(H72)</f>
        <v>626600</v>
      </c>
    </row>
    <row r="72" spans="1:8" ht="30">
      <c r="A72" s="205" t="s">
        <v>211</v>
      </c>
      <c r="B72" s="19" t="s">
        <v>16</v>
      </c>
      <c r="C72" s="18" t="s">
        <v>141</v>
      </c>
      <c r="D72" s="18" t="s">
        <v>207</v>
      </c>
      <c r="E72" s="18" t="s">
        <v>265</v>
      </c>
      <c r="F72" s="18"/>
      <c r="G72" s="197">
        <f>SUM(G73)</f>
        <v>626600</v>
      </c>
      <c r="H72" s="197">
        <f>SUM(H73)</f>
        <v>626600</v>
      </c>
    </row>
    <row r="73" spans="1:8" ht="60">
      <c r="A73" s="205" t="s">
        <v>212</v>
      </c>
      <c r="B73" s="19" t="s">
        <v>16</v>
      </c>
      <c r="C73" s="18" t="s">
        <v>184</v>
      </c>
      <c r="D73" s="18" t="s">
        <v>185</v>
      </c>
      <c r="E73" s="18" t="s">
        <v>265</v>
      </c>
      <c r="F73" s="18" t="s">
        <v>144</v>
      </c>
      <c r="G73" s="197">
        <v>626600</v>
      </c>
      <c r="H73" s="197">
        <v>626600</v>
      </c>
    </row>
    <row r="74" spans="1:8" ht="15">
      <c r="A74" s="204" t="s">
        <v>215</v>
      </c>
      <c r="B74" s="19" t="s">
        <v>16</v>
      </c>
      <c r="C74" s="23" t="s">
        <v>141</v>
      </c>
      <c r="D74" s="21">
        <v>11</v>
      </c>
      <c r="E74" s="21"/>
      <c r="F74" s="18"/>
      <c r="G74" s="198">
        <f>SUM(G75)</f>
        <v>500000</v>
      </c>
      <c r="H74" s="198">
        <f>SUM(H75)</f>
        <v>500000</v>
      </c>
    </row>
    <row r="75" spans="1:8" ht="15">
      <c r="A75" s="205" t="s">
        <v>214</v>
      </c>
      <c r="B75" s="19" t="s">
        <v>16</v>
      </c>
      <c r="C75" s="18" t="s">
        <v>141</v>
      </c>
      <c r="D75" s="20">
        <v>11</v>
      </c>
      <c r="E75" s="20" t="s">
        <v>266</v>
      </c>
      <c r="F75" s="18"/>
      <c r="G75" s="197">
        <f>SUM(G76)</f>
        <v>500000</v>
      </c>
      <c r="H75" s="197">
        <f>SUM(H76)</f>
        <v>500000</v>
      </c>
    </row>
    <row r="76" spans="1:8" ht="15">
      <c r="A76" s="205" t="s">
        <v>215</v>
      </c>
      <c r="B76" s="19" t="s">
        <v>16</v>
      </c>
      <c r="C76" s="18" t="s">
        <v>141</v>
      </c>
      <c r="D76" s="20">
        <v>11</v>
      </c>
      <c r="E76" s="20" t="s">
        <v>267</v>
      </c>
      <c r="F76" s="18"/>
      <c r="G76" s="197">
        <f>SUM(G77)</f>
        <v>500000</v>
      </c>
      <c r="H76" s="197">
        <f>SUM(H77)</f>
        <v>500000</v>
      </c>
    </row>
    <row r="77" spans="1:8" ht="15">
      <c r="A77" s="205" t="s">
        <v>125</v>
      </c>
      <c r="B77" s="19" t="s">
        <v>16</v>
      </c>
      <c r="C77" s="18" t="s">
        <v>141</v>
      </c>
      <c r="D77" s="20">
        <v>11</v>
      </c>
      <c r="E77" s="20" t="s">
        <v>268</v>
      </c>
      <c r="F77" s="18"/>
      <c r="G77" s="197">
        <f>SUM(G78)</f>
        <v>500000</v>
      </c>
      <c r="H77" s="197">
        <f>SUM(H78)</f>
        <v>500000</v>
      </c>
    </row>
    <row r="78" spans="1:8" ht="15">
      <c r="A78" s="205" t="s">
        <v>149</v>
      </c>
      <c r="B78" s="19" t="s">
        <v>16</v>
      </c>
      <c r="C78" s="18" t="s">
        <v>141</v>
      </c>
      <c r="D78" s="20">
        <v>11</v>
      </c>
      <c r="E78" s="20" t="s">
        <v>268</v>
      </c>
      <c r="F78" s="18" t="s">
        <v>148</v>
      </c>
      <c r="G78" s="197">
        <v>500000</v>
      </c>
      <c r="H78" s="197">
        <v>500000</v>
      </c>
    </row>
    <row r="79" spans="1:8" ht="15">
      <c r="A79" s="204" t="s">
        <v>153</v>
      </c>
      <c r="B79" s="19" t="s">
        <v>16</v>
      </c>
      <c r="C79" s="23" t="s">
        <v>141</v>
      </c>
      <c r="D79" s="21">
        <v>13</v>
      </c>
      <c r="E79" s="21"/>
      <c r="F79" s="18"/>
      <c r="G79" s="198">
        <f>SUM(G80+G88+G99+G104+G117+G122+G131+G138+G153)</f>
        <v>26128750</v>
      </c>
      <c r="H79" s="198">
        <f>SUM(H80+H88+H99+H104+H117+H122+H131+H138+H153)</f>
        <v>26450034</v>
      </c>
    </row>
    <row r="80" spans="1:8" ht="50.25" customHeight="1">
      <c r="A80" s="207" t="s">
        <v>181</v>
      </c>
      <c r="B80" s="19" t="s">
        <v>16</v>
      </c>
      <c r="C80" s="23" t="s">
        <v>141</v>
      </c>
      <c r="D80" s="21">
        <v>13</v>
      </c>
      <c r="E80" s="21" t="s">
        <v>237</v>
      </c>
      <c r="F80" s="23"/>
      <c r="G80" s="198">
        <f>SUM(G81)</f>
        <v>172900</v>
      </c>
      <c r="H80" s="198">
        <f>SUM(H81)</f>
        <v>0</v>
      </c>
    </row>
    <row r="81" spans="1:8" ht="68.25" customHeight="1">
      <c r="A81" s="206" t="s">
        <v>238</v>
      </c>
      <c r="B81" s="19" t="s">
        <v>16</v>
      </c>
      <c r="C81" s="18" t="s">
        <v>141</v>
      </c>
      <c r="D81" s="20">
        <v>13</v>
      </c>
      <c r="E81" s="20" t="s">
        <v>239</v>
      </c>
      <c r="F81" s="18"/>
      <c r="G81" s="197">
        <f>SUM(G83+G85)</f>
        <v>172900</v>
      </c>
      <c r="H81" s="197">
        <f>SUM(H83+H85)</f>
        <v>0</v>
      </c>
    </row>
    <row r="82" spans="1:8" ht="45">
      <c r="A82" s="206" t="s">
        <v>269</v>
      </c>
      <c r="B82" s="19" t="s">
        <v>16</v>
      </c>
      <c r="C82" s="18" t="s">
        <v>141</v>
      </c>
      <c r="D82" s="20">
        <v>13</v>
      </c>
      <c r="E82" s="20" t="s">
        <v>66</v>
      </c>
      <c r="F82" s="18"/>
      <c r="G82" s="197">
        <f>SUM(G83)</f>
        <v>122900</v>
      </c>
      <c r="H82" s="197">
        <f>SUM(H83)</f>
        <v>0</v>
      </c>
    </row>
    <row r="83" spans="1:8" ht="45">
      <c r="A83" s="205" t="s">
        <v>216</v>
      </c>
      <c r="B83" s="19" t="s">
        <v>16</v>
      </c>
      <c r="C83" s="18" t="s">
        <v>141</v>
      </c>
      <c r="D83" s="20">
        <v>13</v>
      </c>
      <c r="E83" s="20" t="s">
        <v>65</v>
      </c>
      <c r="F83" s="18"/>
      <c r="G83" s="197">
        <f>SUM(G84)</f>
        <v>122900</v>
      </c>
      <c r="H83" s="197">
        <f>SUM(H84)</f>
        <v>0</v>
      </c>
    </row>
    <row r="84" spans="1:8" ht="30">
      <c r="A84" s="205" t="s">
        <v>228</v>
      </c>
      <c r="B84" s="19" t="s">
        <v>16</v>
      </c>
      <c r="C84" s="18" t="s">
        <v>141</v>
      </c>
      <c r="D84" s="20">
        <v>13</v>
      </c>
      <c r="E84" s="20" t="s">
        <v>65</v>
      </c>
      <c r="F84" s="18" t="s">
        <v>222</v>
      </c>
      <c r="G84" s="197">
        <v>122900</v>
      </c>
      <c r="H84" s="197">
        <v>0</v>
      </c>
    </row>
    <row r="85" spans="1:8" ht="60">
      <c r="A85" s="205" t="s">
        <v>34</v>
      </c>
      <c r="B85" s="19" t="s">
        <v>16</v>
      </c>
      <c r="C85" s="18" t="s">
        <v>141</v>
      </c>
      <c r="D85" s="20">
        <v>13</v>
      </c>
      <c r="E85" s="20" t="s">
        <v>35</v>
      </c>
      <c r="F85" s="18" t="s">
        <v>203</v>
      </c>
      <c r="G85" s="197">
        <f>SUM(G86)</f>
        <v>50000</v>
      </c>
      <c r="H85" s="197">
        <f>SUM(H86)</f>
        <v>0</v>
      </c>
    </row>
    <row r="86" spans="1:8" ht="30">
      <c r="A86" s="205" t="s">
        <v>124</v>
      </c>
      <c r="B86" s="19" t="s">
        <v>16</v>
      </c>
      <c r="C86" s="18" t="s">
        <v>141</v>
      </c>
      <c r="D86" s="20">
        <v>13</v>
      </c>
      <c r="E86" s="20" t="s">
        <v>49</v>
      </c>
      <c r="F86" s="18"/>
      <c r="G86" s="197">
        <f>SUM(G87)</f>
        <v>50000</v>
      </c>
      <c r="H86" s="197">
        <f>SUM(H87)</f>
        <v>0</v>
      </c>
    </row>
    <row r="87" spans="1:8" ht="30">
      <c r="A87" s="205" t="s">
        <v>105</v>
      </c>
      <c r="B87" s="19" t="s">
        <v>16</v>
      </c>
      <c r="C87" s="18" t="s">
        <v>141</v>
      </c>
      <c r="D87" s="20">
        <v>13</v>
      </c>
      <c r="E87" s="20" t="s">
        <v>49</v>
      </c>
      <c r="F87" s="18" t="s">
        <v>147</v>
      </c>
      <c r="G87" s="197">
        <v>50000</v>
      </c>
      <c r="H87" s="197"/>
    </row>
    <row r="88" spans="1:8" ht="35.25" customHeight="1">
      <c r="A88" s="207" t="s">
        <v>271</v>
      </c>
      <c r="B88" s="19" t="s">
        <v>16</v>
      </c>
      <c r="C88" s="23" t="s">
        <v>141</v>
      </c>
      <c r="D88" s="21">
        <v>13</v>
      </c>
      <c r="E88" s="21" t="s">
        <v>272</v>
      </c>
      <c r="F88" s="23"/>
      <c r="G88" s="198">
        <f>SUM(G89)</f>
        <v>1864450</v>
      </c>
      <c r="H88" s="198">
        <f>SUM(H89)</f>
        <v>0</v>
      </c>
    </row>
    <row r="89" spans="1:8" ht="60">
      <c r="A89" s="206" t="s">
        <v>273</v>
      </c>
      <c r="B89" s="19" t="s">
        <v>16</v>
      </c>
      <c r="C89" s="18" t="s">
        <v>141</v>
      </c>
      <c r="D89" s="20">
        <v>13</v>
      </c>
      <c r="E89" s="20" t="s">
        <v>274</v>
      </c>
      <c r="F89" s="18"/>
      <c r="G89" s="197">
        <f>SUM(G92+G93+G96)</f>
        <v>1864450</v>
      </c>
      <c r="H89" s="197">
        <f>SUM(H92+H93+H96)</f>
        <v>0</v>
      </c>
    </row>
    <row r="90" spans="1:8" ht="30">
      <c r="A90" s="206" t="s">
        <v>275</v>
      </c>
      <c r="B90" s="19" t="s">
        <v>16</v>
      </c>
      <c r="C90" s="18" t="s">
        <v>141</v>
      </c>
      <c r="D90" s="20">
        <v>13</v>
      </c>
      <c r="E90" s="20" t="s">
        <v>276</v>
      </c>
      <c r="F90" s="18"/>
      <c r="G90" s="197">
        <f>SUM(G92)</f>
        <v>50000</v>
      </c>
      <c r="H90" s="197">
        <f>SUM(H92)</f>
        <v>0</v>
      </c>
    </row>
    <row r="91" spans="1:8" ht="30">
      <c r="A91" s="206" t="s">
        <v>277</v>
      </c>
      <c r="B91" s="19" t="s">
        <v>16</v>
      </c>
      <c r="C91" s="18" t="s">
        <v>141</v>
      </c>
      <c r="D91" s="20">
        <v>13</v>
      </c>
      <c r="E91" s="20" t="s">
        <v>278</v>
      </c>
      <c r="F91" s="18"/>
      <c r="G91" s="197">
        <f>SUM(G92)</f>
        <v>50000</v>
      </c>
      <c r="H91" s="197">
        <f>SUM(H92)</f>
        <v>0</v>
      </c>
    </row>
    <row r="92" spans="1:8" ht="30">
      <c r="A92" s="205" t="s">
        <v>105</v>
      </c>
      <c r="B92" s="22" t="s">
        <v>16</v>
      </c>
      <c r="C92" s="18" t="s">
        <v>141</v>
      </c>
      <c r="D92" s="20">
        <v>13</v>
      </c>
      <c r="E92" s="20" t="s">
        <v>278</v>
      </c>
      <c r="F92" s="18" t="s">
        <v>147</v>
      </c>
      <c r="G92" s="197">
        <v>50000</v>
      </c>
      <c r="H92" s="197">
        <v>0</v>
      </c>
    </row>
    <row r="93" spans="1:8" ht="60">
      <c r="A93" s="205" t="s">
        <v>811</v>
      </c>
      <c r="B93" s="19" t="s">
        <v>16</v>
      </c>
      <c r="C93" s="126" t="s">
        <v>141</v>
      </c>
      <c r="D93" s="133">
        <v>13</v>
      </c>
      <c r="E93" s="130" t="s">
        <v>812</v>
      </c>
      <c r="F93" s="126"/>
      <c r="G93" s="196">
        <f>SUM(G94)</f>
        <v>605000</v>
      </c>
      <c r="H93" s="196">
        <f>SUM(H94)</f>
        <v>0</v>
      </c>
    </row>
    <row r="94" spans="1:8" ht="30">
      <c r="A94" s="205" t="s">
        <v>277</v>
      </c>
      <c r="B94" s="19" t="s">
        <v>16</v>
      </c>
      <c r="C94" s="126" t="s">
        <v>141</v>
      </c>
      <c r="D94" s="133">
        <v>13</v>
      </c>
      <c r="E94" s="130" t="s">
        <v>810</v>
      </c>
      <c r="F94" s="126"/>
      <c r="G94" s="196">
        <f>SUM(G95)</f>
        <v>605000</v>
      </c>
      <c r="H94" s="196">
        <f>SUM(H95)</f>
        <v>0</v>
      </c>
    </row>
    <row r="95" spans="1:8" ht="30">
      <c r="A95" s="205" t="s">
        <v>105</v>
      </c>
      <c r="B95" s="19" t="s">
        <v>16</v>
      </c>
      <c r="C95" s="126" t="s">
        <v>141</v>
      </c>
      <c r="D95" s="133">
        <v>13</v>
      </c>
      <c r="E95" s="130" t="s">
        <v>810</v>
      </c>
      <c r="F95" s="126" t="s">
        <v>147</v>
      </c>
      <c r="G95" s="196">
        <v>605000</v>
      </c>
      <c r="H95" s="197">
        <v>0</v>
      </c>
    </row>
    <row r="96" spans="1:8" ht="90">
      <c r="A96" s="206" t="s">
        <v>285</v>
      </c>
      <c r="B96" s="19" t="s">
        <v>16</v>
      </c>
      <c r="C96" s="126" t="s">
        <v>141</v>
      </c>
      <c r="D96" s="133">
        <v>13</v>
      </c>
      <c r="E96" s="130" t="s">
        <v>840</v>
      </c>
      <c r="F96" s="126"/>
      <c r="G96" s="197">
        <f>SUM(G97:G98)</f>
        <v>1209450</v>
      </c>
      <c r="H96" s="197">
        <f>SUM(H97:H98)</f>
        <v>0</v>
      </c>
    </row>
    <row r="97" spans="1:8" ht="66.75" customHeight="1">
      <c r="A97" s="205" t="s">
        <v>212</v>
      </c>
      <c r="B97" s="19" t="s">
        <v>16</v>
      </c>
      <c r="C97" s="126" t="s">
        <v>141</v>
      </c>
      <c r="D97" s="133">
        <v>13</v>
      </c>
      <c r="E97" s="130" t="s">
        <v>840</v>
      </c>
      <c r="F97" s="126" t="s">
        <v>144</v>
      </c>
      <c r="G97" s="197">
        <v>859050</v>
      </c>
      <c r="H97" s="197"/>
    </row>
    <row r="98" spans="1:8" ht="30">
      <c r="A98" s="205" t="s">
        <v>105</v>
      </c>
      <c r="B98" s="19" t="s">
        <v>16</v>
      </c>
      <c r="C98" s="126" t="s">
        <v>141</v>
      </c>
      <c r="D98" s="133">
        <v>13</v>
      </c>
      <c r="E98" s="130" t="s">
        <v>840</v>
      </c>
      <c r="F98" s="126" t="s">
        <v>147</v>
      </c>
      <c r="G98" s="197">
        <v>350400</v>
      </c>
      <c r="H98" s="197"/>
    </row>
    <row r="99" spans="1:8" ht="48.75" customHeight="1">
      <c r="A99" s="207" t="s">
        <v>717</v>
      </c>
      <c r="B99" s="19" t="s">
        <v>16</v>
      </c>
      <c r="C99" s="23" t="s">
        <v>141</v>
      </c>
      <c r="D99" s="23" t="s">
        <v>636</v>
      </c>
      <c r="E99" s="21" t="s">
        <v>249</v>
      </c>
      <c r="F99" s="18"/>
      <c r="G99" s="197">
        <f>SUM(G100)</f>
        <v>150000</v>
      </c>
      <c r="H99" s="197">
        <f>SUM(H100)</f>
        <v>0</v>
      </c>
    </row>
    <row r="100" spans="1:8" ht="75">
      <c r="A100" s="206" t="s">
        <v>250</v>
      </c>
      <c r="B100" s="19" t="s">
        <v>16</v>
      </c>
      <c r="C100" s="18" t="s">
        <v>141</v>
      </c>
      <c r="D100" s="18" t="s">
        <v>636</v>
      </c>
      <c r="E100" s="18" t="s">
        <v>251</v>
      </c>
      <c r="F100" s="18"/>
      <c r="G100" s="197">
        <f>SUM(G101)</f>
        <v>150000</v>
      </c>
      <c r="H100" s="197">
        <f>SUM(H101)</f>
        <v>0</v>
      </c>
    </row>
    <row r="101" spans="1:8" ht="75">
      <c r="A101" s="206" t="s">
        <v>252</v>
      </c>
      <c r="B101" s="19" t="s">
        <v>16</v>
      </c>
      <c r="C101" s="18" t="s">
        <v>141</v>
      </c>
      <c r="D101" s="18" t="s">
        <v>636</v>
      </c>
      <c r="E101" s="18" t="s">
        <v>253</v>
      </c>
      <c r="F101" s="18"/>
      <c r="G101" s="197">
        <f>SUM(G102)</f>
        <v>150000</v>
      </c>
      <c r="H101" s="197">
        <f>SUM(H102)</f>
        <v>0</v>
      </c>
    </row>
    <row r="102" spans="1:8" ht="30">
      <c r="A102" s="205" t="s">
        <v>72</v>
      </c>
      <c r="B102" s="19" t="s">
        <v>16</v>
      </c>
      <c r="C102" s="18" t="s">
        <v>141</v>
      </c>
      <c r="D102" s="18" t="s">
        <v>636</v>
      </c>
      <c r="E102" s="18" t="s">
        <v>71</v>
      </c>
      <c r="F102" s="18"/>
      <c r="G102" s="197">
        <f>SUM(G103)</f>
        <v>150000</v>
      </c>
      <c r="H102" s="197">
        <f>SUM(H103)</f>
        <v>0</v>
      </c>
    </row>
    <row r="103" spans="1:8" ht="30">
      <c r="A103" s="205" t="s">
        <v>105</v>
      </c>
      <c r="B103" s="19" t="s">
        <v>16</v>
      </c>
      <c r="C103" s="18" t="s">
        <v>141</v>
      </c>
      <c r="D103" s="18" t="s">
        <v>636</v>
      </c>
      <c r="E103" s="18" t="s">
        <v>71</v>
      </c>
      <c r="F103" s="18" t="s">
        <v>147</v>
      </c>
      <c r="G103" s="197">
        <v>150000</v>
      </c>
      <c r="H103" s="197">
        <v>0</v>
      </c>
    </row>
    <row r="104" spans="1:8" ht="42.75">
      <c r="A104" s="192" t="s">
        <v>106</v>
      </c>
      <c r="B104" s="19" t="s">
        <v>16</v>
      </c>
      <c r="C104" s="127" t="s">
        <v>141</v>
      </c>
      <c r="D104" s="132">
        <v>13</v>
      </c>
      <c r="E104" s="128" t="s">
        <v>107</v>
      </c>
      <c r="F104" s="127"/>
      <c r="G104" s="195">
        <f>SUM(G105+G110+G113)</f>
        <v>64000</v>
      </c>
      <c r="H104" s="195">
        <f>SUM(H105+H110+H113)</f>
        <v>64000</v>
      </c>
    </row>
    <row r="105" spans="1:8" ht="60">
      <c r="A105" s="206" t="s">
        <v>686</v>
      </c>
      <c r="B105" s="19" t="s">
        <v>16</v>
      </c>
      <c r="C105" s="126" t="s">
        <v>141</v>
      </c>
      <c r="D105" s="133">
        <v>13</v>
      </c>
      <c r="E105" s="130" t="s">
        <v>111</v>
      </c>
      <c r="F105" s="126"/>
      <c r="G105" s="196">
        <f>SUM(G106)</f>
        <v>1500</v>
      </c>
      <c r="H105" s="196">
        <f>SUM(H106)</f>
        <v>1500</v>
      </c>
    </row>
    <row r="106" spans="1:8" ht="60">
      <c r="A106" s="206" t="s">
        <v>418</v>
      </c>
      <c r="B106" s="19" t="s">
        <v>16</v>
      </c>
      <c r="C106" s="126" t="s">
        <v>141</v>
      </c>
      <c r="D106" s="133">
        <v>13</v>
      </c>
      <c r="E106" s="130" t="s">
        <v>112</v>
      </c>
      <c r="F106" s="126"/>
      <c r="G106" s="196">
        <f>SUM(G107)</f>
        <v>1500</v>
      </c>
      <c r="H106" s="196">
        <f>SUM(H107)</f>
        <v>1500</v>
      </c>
    </row>
    <row r="107" spans="1:8" ht="30">
      <c r="A107" s="206" t="s">
        <v>779</v>
      </c>
      <c r="B107" s="19" t="s">
        <v>16</v>
      </c>
      <c r="C107" s="126" t="s">
        <v>141</v>
      </c>
      <c r="D107" s="133">
        <v>13</v>
      </c>
      <c r="E107" s="130" t="s">
        <v>113</v>
      </c>
      <c r="F107" s="126"/>
      <c r="G107" s="196">
        <f>SUM(G108)</f>
        <v>1500</v>
      </c>
      <c r="H107" s="196">
        <f>SUM(H108)</f>
        <v>1500</v>
      </c>
    </row>
    <row r="108" spans="1:8" ht="30">
      <c r="A108" s="205" t="s">
        <v>105</v>
      </c>
      <c r="B108" s="19" t="s">
        <v>16</v>
      </c>
      <c r="C108" s="126" t="s">
        <v>141</v>
      </c>
      <c r="D108" s="133">
        <v>13</v>
      </c>
      <c r="E108" s="130" t="s">
        <v>113</v>
      </c>
      <c r="F108" s="126" t="s">
        <v>147</v>
      </c>
      <c r="G108" s="196">
        <v>1500</v>
      </c>
      <c r="H108" s="196">
        <v>1500</v>
      </c>
    </row>
    <row r="109" spans="1:8" ht="67.5" customHeight="1">
      <c r="A109" s="210" t="s">
        <v>420</v>
      </c>
      <c r="B109" s="19" t="s">
        <v>16</v>
      </c>
      <c r="C109" s="126" t="s">
        <v>141</v>
      </c>
      <c r="D109" s="133">
        <v>13</v>
      </c>
      <c r="E109" s="130" t="s">
        <v>109</v>
      </c>
      <c r="F109" s="126"/>
      <c r="G109" s="196">
        <f>SUM(G110)</f>
        <v>57500</v>
      </c>
      <c r="H109" s="196">
        <f>SUM(H110)</f>
        <v>57500</v>
      </c>
    </row>
    <row r="110" spans="1:8" ht="15.75">
      <c r="A110" s="211" t="s">
        <v>419</v>
      </c>
      <c r="B110" s="19" t="s">
        <v>16</v>
      </c>
      <c r="C110" s="126" t="s">
        <v>141</v>
      </c>
      <c r="D110" s="133">
        <v>13</v>
      </c>
      <c r="E110" s="130" t="s">
        <v>121</v>
      </c>
      <c r="F110" s="126"/>
      <c r="G110" s="196">
        <f>SUM(G111)</f>
        <v>57500</v>
      </c>
      <c r="H110" s="196">
        <f>SUM(H111)</f>
        <v>57500</v>
      </c>
    </row>
    <row r="111" spans="1:8" ht="30">
      <c r="A111" s="212" t="s">
        <v>115</v>
      </c>
      <c r="B111" s="19" t="s">
        <v>16</v>
      </c>
      <c r="C111" s="126" t="s">
        <v>141</v>
      </c>
      <c r="D111" s="133">
        <v>13</v>
      </c>
      <c r="E111" s="130" t="s">
        <v>110</v>
      </c>
      <c r="F111" s="126"/>
      <c r="G111" s="196">
        <f>SUM(G112)</f>
        <v>57500</v>
      </c>
      <c r="H111" s="196">
        <f>SUM(H112)</f>
        <v>57500</v>
      </c>
    </row>
    <row r="112" spans="1:8" ht="30">
      <c r="A112" s="205" t="s">
        <v>105</v>
      </c>
      <c r="B112" s="19" t="s">
        <v>16</v>
      </c>
      <c r="C112" s="126" t="s">
        <v>141</v>
      </c>
      <c r="D112" s="133">
        <v>13</v>
      </c>
      <c r="E112" s="130" t="s">
        <v>110</v>
      </c>
      <c r="F112" s="126" t="s">
        <v>147</v>
      </c>
      <c r="G112" s="196">
        <v>57500</v>
      </c>
      <c r="H112" s="196">
        <v>57500</v>
      </c>
    </row>
    <row r="113" spans="1:8" ht="45">
      <c r="A113" s="206" t="s">
        <v>687</v>
      </c>
      <c r="B113" s="19" t="s">
        <v>16</v>
      </c>
      <c r="C113" s="126" t="s">
        <v>141</v>
      </c>
      <c r="D113" s="133">
        <v>13</v>
      </c>
      <c r="E113" s="130" t="s">
        <v>116</v>
      </c>
      <c r="F113" s="126"/>
      <c r="G113" s="196">
        <f>SUM(G114)</f>
        <v>5000</v>
      </c>
      <c r="H113" s="196">
        <f>SUM(H114)</f>
        <v>5000</v>
      </c>
    </row>
    <row r="114" spans="1:8" ht="15">
      <c r="A114" s="209" t="s">
        <v>120</v>
      </c>
      <c r="B114" s="19" t="s">
        <v>16</v>
      </c>
      <c r="C114" s="126" t="s">
        <v>141</v>
      </c>
      <c r="D114" s="133">
        <v>13</v>
      </c>
      <c r="E114" s="130" t="s">
        <v>117</v>
      </c>
      <c r="F114" s="126"/>
      <c r="G114" s="196">
        <f>SUM(G115)</f>
        <v>5000</v>
      </c>
      <c r="H114" s="196">
        <f>SUM(H115)</f>
        <v>5000</v>
      </c>
    </row>
    <row r="115" spans="1:8" ht="30">
      <c r="A115" s="206" t="s">
        <v>119</v>
      </c>
      <c r="B115" s="19" t="s">
        <v>16</v>
      </c>
      <c r="C115" s="126" t="s">
        <v>141</v>
      </c>
      <c r="D115" s="133">
        <v>13</v>
      </c>
      <c r="E115" s="130" t="s">
        <v>118</v>
      </c>
      <c r="F115" s="126"/>
      <c r="G115" s="196">
        <f>SUM(G116)</f>
        <v>5000</v>
      </c>
      <c r="H115" s="196">
        <f>SUM(H116)</f>
        <v>5000</v>
      </c>
    </row>
    <row r="116" spans="1:8" ht="30">
      <c r="A116" s="205" t="s">
        <v>105</v>
      </c>
      <c r="B116" s="19" t="s">
        <v>16</v>
      </c>
      <c r="C116" s="126" t="s">
        <v>141</v>
      </c>
      <c r="D116" s="133">
        <v>13</v>
      </c>
      <c r="E116" s="130" t="s">
        <v>118</v>
      </c>
      <c r="F116" s="126" t="s">
        <v>147</v>
      </c>
      <c r="G116" s="196">
        <v>5000</v>
      </c>
      <c r="H116" s="196">
        <v>5000</v>
      </c>
    </row>
    <row r="117" spans="1:8" ht="33" customHeight="1">
      <c r="A117" s="204" t="s">
        <v>648</v>
      </c>
      <c r="B117" s="19" t="s">
        <v>16</v>
      </c>
      <c r="C117" s="127" t="s">
        <v>141</v>
      </c>
      <c r="D117" s="132">
        <v>13</v>
      </c>
      <c r="E117" s="128" t="s">
        <v>316</v>
      </c>
      <c r="F117" s="127"/>
      <c r="G117" s="195">
        <f>SUM(G118)</f>
        <v>150000</v>
      </c>
      <c r="H117" s="195">
        <f>SUM(H118)</f>
        <v>150000</v>
      </c>
    </row>
    <row r="118" spans="1:8" ht="54" customHeight="1">
      <c r="A118" s="206" t="s">
        <v>647</v>
      </c>
      <c r="B118" s="19" t="s">
        <v>16</v>
      </c>
      <c r="C118" s="126" t="s">
        <v>184</v>
      </c>
      <c r="D118" s="133">
        <v>13</v>
      </c>
      <c r="E118" s="130" t="s">
        <v>645</v>
      </c>
      <c r="F118" s="126"/>
      <c r="G118" s="196">
        <f>SUM(G120)</f>
        <v>150000</v>
      </c>
      <c r="H118" s="196">
        <f>SUM(H120)</f>
        <v>150000</v>
      </c>
    </row>
    <row r="119" spans="1:8" ht="30.75" customHeight="1">
      <c r="A119" s="206" t="s">
        <v>279</v>
      </c>
      <c r="B119" s="19" t="s">
        <v>16</v>
      </c>
      <c r="C119" s="126" t="s">
        <v>141</v>
      </c>
      <c r="D119" s="133">
        <v>13</v>
      </c>
      <c r="E119" s="130" t="s">
        <v>646</v>
      </c>
      <c r="F119" s="126"/>
      <c r="G119" s="196">
        <f>SUM(G120)</f>
        <v>150000</v>
      </c>
      <c r="H119" s="196">
        <f>SUM(H120)</f>
        <v>150000</v>
      </c>
    </row>
    <row r="120" spans="1:8" ht="25.5" customHeight="1">
      <c r="A120" s="209" t="s">
        <v>177</v>
      </c>
      <c r="B120" s="19" t="s">
        <v>16</v>
      </c>
      <c r="C120" s="126" t="s">
        <v>141</v>
      </c>
      <c r="D120" s="133">
        <v>13</v>
      </c>
      <c r="E120" s="130" t="s">
        <v>723</v>
      </c>
      <c r="F120" s="126"/>
      <c r="G120" s="196">
        <f>SUM(G121)</f>
        <v>150000</v>
      </c>
      <c r="H120" s="196">
        <f>SUM(H121)</f>
        <v>150000</v>
      </c>
    </row>
    <row r="121" spans="1:8" ht="60">
      <c r="A121" s="205" t="s">
        <v>212</v>
      </c>
      <c r="B121" s="19" t="s">
        <v>16</v>
      </c>
      <c r="C121" s="126" t="s">
        <v>141</v>
      </c>
      <c r="D121" s="133">
        <v>13</v>
      </c>
      <c r="E121" s="130" t="s">
        <v>723</v>
      </c>
      <c r="F121" s="126" t="s">
        <v>144</v>
      </c>
      <c r="G121" s="196">
        <v>150000</v>
      </c>
      <c r="H121" s="196">
        <v>150000</v>
      </c>
    </row>
    <row r="122" spans="1:8" ht="38.25" customHeight="1">
      <c r="A122" s="204" t="s">
        <v>751</v>
      </c>
      <c r="B122" s="19" t="s">
        <v>16</v>
      </c>
      <c r="C122" s="127" t="s">
        <v>141</v>
      </c>
      <c r="D122" s="132">
        <v>13</v>
      </c>
      <c r="E122" s="128" t="s">
        <v>752</v>
      </c>
      <c r="F122" s="127"/>
      <c r="G122" s="195">
        <f>SUM(G123+G127)</f>
        <v>696840</v>
      </c>
      <c r="H122" s="195">
        <f>SUM(H123+H127)</f>
        <v>696840</v>
      </c>
    </row>
    <row r="123" spans="1:8" ht="45">
      <c r="A123" s="205" t="s">
        <v>768</v>
      </c>
      <c r="B123" s="19" t="s">
        <v>16</v>
      </c>
      <c r="C123" s="126" t="s">
        <v>141</v>
      </c>
      <c r="D123" s="133">
        <v>13</v>
      </c>
      <c r="E123" s="130" t="s">
        <v>754</v>
      </c>
      <c r="F123" s="126"/>
      <c r="G123" s="196">
        <f>SUM(G124)</f>
        <v>606700</v>
      </c>
      <c r="H123" s="196">
        <f>SUM(H124)</f>
        <v>606700</v>
      </c>
    </row>
    <row r="124" spans="1:8" ht="45">
      <c r="A124" s="205" t="s">
        <v>780</v>
      </c>
      <c r="B124" s="19" t="s">
        <v>16</v>
      </c>
      <c r="C124" s="126" t="s">
        <v>141</v>
      </c>
      <c r="D124" s="133">
        <v>13</v>
      </c>
      <c r="E124" s="130" t="s">
        <v>756</v>
      </c>
      <c r="F124" s="126"/>
      <c r="G124" s="196">
        <f>SUM(G125)</f>
        <v>606700</v>
      </c>
      <c r="H124" s="196">
        <f>SUM(H125)</f>
        <v>606700</v>
      </c>
    </row>
    <row r="125" spans="1:8" ht="30">
      <c r="A125" s="205" t="s">
        <v>124</v>
      </c>
      <c r="B125" s="19" t="s">
        <v>16</v>
      </c>
      <c r="C125" s="126" t="s">
        <v>141</v>
      </c>
      <c r="D125" s="133">
        <v>13</v>
      </c>
      <c r="E125" s="130" t="s">
        <v>757</v>
      </c>
      <c r="F125" s="126"/>
      <c r="G125" s="196">
        <f>SUM(G126)</f>
        <v>606700</v>
      </c>
      <c r="H125" s="196">
        <f>SUM(H126)</f>
        <v>606700</v>
      </c>
    </row>
    <row r="126" spans="1:8" ht="30">
      <c r="A126" s="205" t="s">
        <v>105</v>
      </c>
      <c r="B126" s="19" t="s">
        <v>16</v>
      </c>
      <c r="C126" s="126" t="s">
        <v>141</v>
      </c>
      <c r="D126" s="133">
        <v>13</v>
      </c>
      <c r="E126" s="130" t="s">
        <v>757</v>
      </c>
      <c r="F126" s="126" t="s">
        <v>147</v>
      </c>
      <c r="G126" s="196">
        <v>606700</v>
      </c>
      <c r="H126" s="197">
        <v>606700</v>
      </c>
    </row>
    <row r="127" spans="1:8" ht="63.75" customHeight="1">
      <c r="A127" s="205" t="s">
        <v>758</v>
      </c>
      <c r="B127" s="19" t="s">
        <v>16</v>
      </c>
      <c r="C127" s="126" t="s">
        <v>141</v>
      </c>
      <c r="D127" s="133">
        <v>13</v>
      </c>
      <c r="E127" s="130" t="s">
        <v>759</v>
      </c>
      <c r="F127" s="126"/>
      <c r="G127" s="196">
        <f>SUM(G128)</f>
        <v>90140</v>
      </c>
      <c r="H127" s="196">
        <f>SUM(H128)</f>
        <v>90140</v>
      </c>
    </row>
    <row r="128" spans="1:8" ht="90">
      <c r="A128" s="205" t="s">
        <v>760</v>
      </c>
      <c r="B128" s="19" t="s">
        <v>16</v>
      </c>
      <c r="C128" s="126" t="s">
        <v>141</v>
      </c>
      <c r="D128" s="133">
        <v>13</v>
      </c>
      <c r="E128" s="130" t="s">
        <v>761</v>
      </c>
      <c r="F128" s="126"/>
      <c r="G128" s="196">
        <f>SUM(G129)</f>
        <v>90140</v>
      </c>
      <c r="H128" s="196">
        <f>SUM(H129)</f>
        <v>90140</v>
      </c>
    </row>
    <row r="129" spans="1:8" ht="30">
      <c r="A129" s="205" t="s">
        <v>124</v>
      </c>
      <c r="B129" s="19" t="s">
        <v>16</v>
      </c>
      <c r="C129" s="126" t="s">
        <v>141</v>
      </c>
      <c r="D129" s="133">
        <v>13</v>
      </c>
      <c r="E129" s="130" t="s">
        <v>762</v>
      </c>
      <c r="F129" s="126"/>
      <c r="G129" s="196">
        <f>SUM(G130)</f>
        <v>90140</v>
      </c>
      <c r="H129" s="196">
        <f>SUM(H130)</f>
        <v>90140</v>
      </c>
    </row>
    <row r="130" spans="1:8" ht="30">
      <c r="A130" s="205" t="s">
        <v>105</v>
      </c>
      <c r="B130" s="19" t="s">
        <v>16</v>
      </c>
      <c r="C130" s="126" t="s">
        <v>141</v>
      </c>
      <c r="D130" s="133">
        <v>13</v>
      </c>
      <c r="E130" s="130" t="s">
        <v>762</v>
      </c>
      <c r="F130" s="126" t="s">
        <v>147</v>
      </c>
      <c r="G130" s="196">
        <v>90140</v>
      </c>
      <c r="H130" s="197">
        <v>90140</v>
      </c>
    </row>
    <row r="131" spans="1:8" ht="28.5">
      <c r="A131" s="207" t="s">
        <v>154</v>
      </c>
      <c r="B131" s="19" t="s">
        <v>16</v>
      </c>
      <c r="C131" s="23" t="s">
        <v>141</v>
      </c>
      <c r="D131" s="21">
        <v>13</v>
      </c>
      <c r="E131" s="21" t="s">
        <v>280</v>
      </c>
      <c r="F131" s="23"/>
      <c r="G131" s="198">
        <f>SUM(G132)</f>
        <v>6100000</v>
      </c>
      <c r="H131" s="198">
        <f>SUM(H132)</f>
        <v>6100000</v>
      </c>
    </row>
    <row r="132" spans="1:8" ht="30">
      <c r="A132" s="206" t="s">
        <v>223</v>
      </c>
      <c r="B132" s="19" t="s">
        <v>16</v>
      </c>
      <c r="C132" s="18" t="s">
        <v>141</v>
      </c>
      <c r="D132" s="20">
        <v>13</v>
      </c>
      <c r="E132" s="20" t="s">
        <v>281</v>
      </c>
      <c r="F132" s="18"/>
      <c r="G132" s="197">
        <f>SUM(G133+G136)</f>
        <v>6100000</v>
      </c>
      <c r="H132" s="197">
        <f>SUM(H133+H136)</f>
        <v>6100000</v>
      </c>
    </row>
    <row r="133" spans="1:8" ht="30">
      <c r="A133" s="205" t="s">
        <v>124</v>
      </c>
      <c r="B133" s="19" t="s">
        <v>16</v>
      </c>
      <c r="C133" s="18" t="s">
        <v>184</v>
      </c>
      <c r="D133" s="20">
        <v>13</v>
      </c>
      <c r="E133" s="20" t="s">
        <v>282</v>
      </c>
      <c r="F133" s="18"/>
      <c r="G133" s="197">
        <f>SUM(G134:G135)</f>
        <v>5880000</v>
      </c>
      <c r="H133" s="197">
        <f>SUM(H134:H135)</f>
        <v>5880000</v>
      </c>
    </row>
    <row r="134" spans="1:8" ht="30">
      <c r="A134" s="205" t="s">
        <v>105</v>
      </c>
      <c r="B134" s="19" t="s">
        <v>16</v>
      </c>
      <c r="C134" s="18" t="s">
        <v>141</v>
      </c>
      <c r="D134" s="20">
        <v>13</v>
      </c>
      <c r="E134" s="20" t="s">
        <v>282</v>
      </c>
      <c r="F134" s="18" t="s">
        <v>147</v>
      </c>
      <c r="G134" s="197">
        <v>500000</v>
      </c>
      <c r="H134" s="197">
        <v>500000</v>
      </c>
    </row>
    <row r="135" spans="1:8" ht="15">
      <c r="A135" s="205" t="s">
        <v>149</v>
      </c>
      <c r="B135" s="22" t="s">
        <v>16</v>
      </c>
      <c r="C135" s="18" t="s">
        <v>141</v>
      </c>
      <c r="D135" s="20">
        <v>13</v>
      </c>
      <c r="E135" s="20" t="s">
        <v>282</v>
      </c>
      <c r="F135" s="18" t="s">
        <v>148</v>
      </c>
      <c r="G135" s="197">
        <v>5380000</v>
      </c>
      <c r="H135" s="197">
        <v>5380000</v>
      </c>
    </row>
    <row r="136" spans="1:8" ht="30">
      <c r="A136" s="205" t="s">
        <v>88</v>
      </c>
      <c r="B136" s="19" t="s">
        <v>16</v>
      </c>
      <c r="C136" s="18" t="s">
        <v>141</v>
      </c>
      <c r="D136" s="20">
        <v>13</v>
      </c>
      <c r="E136" s="20" t="s">
        <v>87</v>
      </c>
      <c r="F136" s="18"/>
      <c r="G136" s="197">
        <f>SUM(G137)</f>
        <v>220000</v>
      </c>
      <c r="H136" s="197">
        <f>SUM(H137)</f>
        <v>220000</v>
      </c>
    </row>
    <row r="137" spans="1:8" ht="30">
      <c r="A137" s="205" t="s">
        <v>105</v>
      </c>
      <c r="B137" s="19" t="s">
        <v>16</v>
      </c>
      <c r="C137" s="18" t="s">
        <v>141</v>
      </c>
      <c r="D137" s="20">
        <v>13</v>
      </c>
      <c r="E137" s="20" t="s">
        <v>87</v>
      </c>
      <c r="F137" s="18" t="s">
        <v>147</v>
      </c>
      <c r="G137" s="197">
        <v>220000</v>
      </c>
      <c r="H137" s="197">
        <v>220000</v>
      </c>
    </row>
    <row r="138" spans="1:8" ht="28.5">
      <c r="A138" s="207" t="s">
        <v>178</v>
      </c>
      <c r="B138" s="19" t="s">
        <v>16</v>
      </c>
      <c r="C138" s="23" t="s">
        <v>141</v>
      </c>
      <c r="D138" s="21">
        <v>13</v>
      </c>
      <c r="E138" s="21" t="s">
        <v>259</v>
      </c>
      <c r="F138" s="23"/>
      <c r="G138" s="198">
        <f>SUM(G139)</f>
        <v>157500</v>
      </c>
      <c r="H138" s="198">
        <f>SUM(H139)</f>
        <v>2666134</v>
      </c>
    </row>
    <row r="139" spans="1:8" ht="15">
      <c r="A139" s="206" t="s">
        <v>179</v>
      </c>
      <c r="B139" s="19" t="s">
        <v>16</v>
      </c>
      <c r="C139" s="18" t="s">
        <v>141</v>
      </c>
      <c r="D139" s="20">
        <v>13</v>
      </c>
      <c r="E139" s="20" t="s">
        <v>284</v>
      </c>
      <c r="F139" s="18"/>
      <c r="G139" s="197">
        <f>SUM(G140+G142+G144+G146+G148+G150)</f>
        <v>157500</v>
      </c>
      <c r="H139" s="197">
        <f>SUM(H140+H142+H144+H146+H148+H150)</f>
        <v>2666134</v>
      </c>
    </row>
    <row r="140" spans="1:8" ht="30">
      <c r="A140" s="205" t="s">
        <v>124</v>
      </c>
      <c r="B140" s="19" t="s">
        <v>16</v>
      </c>
      <c r="C140" s="18" t="s">
        <v>141</v>
      </c>
      <c r="D140" s="20">
        <v>13</v>
      </c>
      <c r="E140" s="20" t="s">
        <v>844</v>
      </c>
      <c r="F140" s="18"/>
      <c r="G140" s="197">
        <f>SUM(G141)</f>
        <v>0</v>
      </c>
      <c r="H140" s="197">
        <f>SUM(H141)</f>
        <v>500000</v>
      </c>
    </row>
    <row r="141" spans="1:8" ht="30">
      <c r="A141" s="205" t="s">
        <v>105</v>
      </c>
      <c r="B141" s="19" t="s">
        <v>16</v>
      </c>
      <c r="C141" s="18" t="s">
        <v>141</v>
      </c>
      <c r="D141" s="20">
        <v>13</v>
      </c>
      <c r="E141" s="20" t="s">
        <v>844</v>
      </c>
      <c r="F141" s="18" t="s">
        <v>147</v>
      </c>
      <c r="G141" s="197">
        <v>0</v>
      </c>
      <c r="H141" s="197">
        <v>500000</v>
      </c>
    </row>
    <row r="142" spans="1:8" ht="30">
      <c r="A142" s="206" t="s">
        <v>277</v>
      </c>
      <c r="B142" s="19" t="s">
        <v>16</v>
      </c>
      <c r="C142" s="18" t="s">
        <v>141</v>
      </c>
      <c r="D142" s="20">
        <v>13</v>
      </c>
      <c r="E142" s="20" t="s">
        <v>845</v>
      </c>
      <c r="F142" s="18"/>
      <c r="G142" s="197">
        <f>SUM(G143)</f>
        <v>0</v>
      </c>
      <c r="H142" s="197">
        <f>SUM(H143)</f>
        <v>655000</v>
      </c>
    </row>
    <row r="143" spans="1:8" ht="30">
      <c r="A143" s="205" t="s">
        <v>105</v>
      </c>
      <c r="B143" s="19" t="s">
        <v>16</v>
      </c>
      <c r="C143" s="18" t="s">
        <v>141</v>
      </c>
      <c r="D143" s="20">
        <v>13</v>
      </c>
      <c r="E143" s="20" t="s">
        <v>845</v>
      </c>
      <c r="F143" s="18" t="s">
        <v>147</v>
      </c>
      <c r="G143" s="197">
        <v>0</v>
      </c>
      <c r="H143" s="197">
        <v>655000</v>
      </c>
    </row>
    <row r="144" spans="1:8" ht="30">
      <c r="A144" s="205" t="s">
        <v>72</v>
      </c>
      <c r="B144" s="19" t="s">
        <v>16</v>
      </c>
      <c r="C144" s="18" t="s">
        <v>141</v>
      </c>
      <c r="D144" s="20">
        <v>13</v>
      </c>
      <c r="E144" s="20" t="s">
        <v>846</v>
      </c>
      <c r="F144" s="18"/>
      <c r="G144" s="197">
        <f>SUM(G145)</f>
        <v>0</v>
      </c>
      <c r="H144" s="197">
        <f>SUM(H145)</f>
        <v>150000</v>
      </c>
    </row>
    <row r="145" spans="1:8" ht="30">
      <c r="A145" s="205" t="s">
        <v>105</v>
      </c>
      <c r="B145" s="19" t="s">
        <v>16</v>
      </c>
      <c r="C145" s="18" t="s">
        <v>141</v>
      </c>
      <c r="D145" s="20">
        <v>13</v>
      </c>
      <c r="E145" s="20" t="s">
        <v>846</v>
      </c>
      <c r="F145" s="18" t="s">
        <v>147</v>
      </c>
      <c r="G145" s="197">
        <v>0</v>
      </c>
      <c r="H145" s="197">
        <v>150000</v>
      </c>
    </row>
    <row r="146" spans="1:8" ht="30">
      <c r="A146" s="206" t="s">
        <v>733</v>
      </c>
      <c r="B146" s="19" t="s">
        <v>16</v>
      </c>
      <c r="C146" s="18" t="s">
        <v>141</v>
      </c>
      <c r="D146" s="20">
        <v>13</v>
      </c>
      <c r="E146" s="20" t="s">
        <v>847</v>
      </c>
      <c r="F146" s="18"/>
      <c r="G146" s="197">
        <f>SUM(G147)</f>
        <v>157500</v>
      </c>
      <c r="H146" s="197">
        <f>SUM(H147)</f>
        <v>157500</v>
      </c>
    </row>
    <row r="147" spans="1:8" ht="30">
      <c r="A147" s="205" t="s">
        <v>105</v>
      </c>
      <c r="B147" s="19" t="s">
        <v>16</v>
      </c>
      <c r="C147" s="18" t="s">
        <v>141</v>
      </c>
      <c r="D147" s="20">
        <v>13</v>
      </c>
      <c r="E147" s="20" t="s">
        <v>847</v>
      </c>
      <c r="F147" s="18" t="s">
        <v>147</v>
      </c>
      <c r="G147" s="197">
        <v>157500</v>
      </c>
      <c r="H147" s="197">
        <v>157500</v>
      </c>
    </row>
    <row r="148" spans="1:8" ht="45">
      <c r="A148" s="205" t="s">
        <v>216</v>
      </c>
      <c r="B148" s="19" t="s">
        <v>16</v>
      </c>
      <c r="C148" s="18" t="s">
        <v>141</v>
      </c>
      <c r="D148" s="20">
        <v>13</v>
      </c>
      <c r="E148" s="20" t="s">
        <v>855</v>
      </c>
      <c r="F148" s="18"/>
      <c r="G148" s="197">
        <f>SUM(G149)</f>
        <v>0</v>
      </c>
      <c r="H148" s="197">
        <f>SUM(H149)</f>
        <v>122900</v>
      </c>
    </row>
    <row r="149" spans="1:8" ht="34.5" customHeight="1">
      <c r="A149" s="205" t="s">
        <v>228</v>
      </c>
      <c r="B149" s="19" t="s">
        <v>16</v>
      </c>
      <c r="C149" s="18" t="s">
        <v>141</v>
      </c>
      <c r="D149" s="20">
        <v>13</v>
      </c>
      <c r="E149" s="20" t="s">
        <v>855</v>
      </c>
      <c r="F149" s="18" t="s">
        <v>222</v>
      </c>
      <c r="G149" s="197">
        <v>0</v>
      </c>
      <c r="H149" s="197">
        <v>122900</v>
      </c>
    </row>
    <row r="150" spans="1:8" ht="90">
      <c r="A150" s="206" t="s">
        <v>285</v>
      </c>
      <c r="B150" s="19" t="s">
        <v>16</v>
      </c>
      <c r="C150" s="18" t="s">
        <v>141</v>
      </c>
      <c r="D150" s="20">
        <v>13</v>
      </c>
      <c r="E150" s="20" t="s">
        <v>286</v>
      </c>
      <c r="F150" s="18"/>
      <c r="G150" s="197">
        <f>SUM(G151:G152)</f>
        <v>0</v>
      </c>
      <c r="H150" s="197">
        <f>SUM(H151:H152)</f>
        <v>1080734</v>
      </c>
    </row>
    <row r="151" spans="1:8" ht="60">
      <c r="A151" s="205" t="s">
        <v>212</v>
      </c>
      <c r="B151" s="19" t="s">
        <v>16</v>
      </c>
      <c r="C151" s="18" t="s">
        <v>141</v>
      </c>
      <c r="D151" s="20">
        <v>13</v>
      </c>
      <c r="E151" s="20" t="s">
        <v>286</v>
      </c>
      <c r="F151" s="18" t="s">
        <v>144</v>
      </c>
      <c r="G151" s="197"/>
      <c r="H151" s="197">
        <v>951434</v>
      </c>
    </row>
    <row r="152" spans="1:8" ht="34.5" customHeight="1">
      <c r="A152" s="205" t="s">
        <v>105</v>
      </c>
      <c r="B152" s="19" t="s">
        <v>16</v>
      </c>
      <c r="C152" s="18" t="s">
        <v>141</v>
      </c>
      <c r="D152" s="20">
        <v>13</v>
      </c>
      <c r="E152" s="20" t="s">
        <v>286</v>
      </c>
      <c r="F152" s="18" t="s">
        <v>147</v>
      </c>
      <c r="G152" s="197"/>
      <c r="H152" s="197">
        <v>129300</v>
      </c>
    </row>
    <row r="153" spans="1:8" ht="28.5">
      <c r="A153" s="207" t="s">
        <v>186</v>
      </c>
      <c r="B153" s="19" t="s">
        <v>16</v>
      </c>
      <c r="C153" s="23" t="s">
        <v>141</v>
      </c>
      <c r="D153" s="21">
        <v>13</v>
      </c>
      <c r="E153" s="21" t="s">
        <v>287</v>
      </c>
      <c r="F153" s="23"/>
      <c r="G153" s="198">
        <f>SUM(G154)</f>
        <v>16773060</v>
      </c>
      <c r="H153" s="198">
        <f>SUM(H154)</f>
        <v>16773060</v>
      </c>
    </row>
    <row r="154" spans="1:8" ht="45">
      <c r="A154" s="206" t="s">
        <v>187</v>
      </c>
      <c r="B154" s="19" t="s">
        <v>16</v>
      </c>
      <c r="C154" s="18" t="s">
        <v>141</v>
      </c>
      <c r="D154" s="20">
        <v>13</v>
      </c>
      <c r="E154" s="20" t="s">
        <v>288</v>
      </c>
      <c r="F154" s="18"/>
      <c r="G154" s="197">
        <f>SUM(G156:G158)</f>
        <v>16773060</v>
      </c>
      <c r="H154" s="197">
        <f>SUM(H156:H158)</f>
        <v>16773060</v>
      </c>
    </row>
    <row r="155" spans="1:8" ht="30">
      <c r="A155" s="206" t="s">
        <v>217</v>
      </c>
      <c r="B155" s="19" t="s">
        <v>16</v>
      </c>
      <c r="C155" s="18" t="s">
        <v>141</v>
      </c>
      <c r="D155" s="20">
        <v>13</v>
      </c>
      <c r="E155" s="20" t="s">
        <v>289</v>
      </c>
      <c r="F155" s="18"/>
      <c r="G155" s="197">
        <f>SUM(G156:G158)</f>
        <v>16773060</v>
      </c>
      <c r="H155" s="197">
        <f>SUM(H156:H158)</f>
        <v>16773060</v>
      </c>
    </row>
    <row r="156" spans="1:8" ht="60">
      <c r="A156" s="205" t="s">
        <v>212</v>
      </c>
      <c r="B156" s="19" t="s">
        <v>16</v>
      </c>
      <c r="C156" s="18" t="s">
        <v>141</v>
      </c>
      <c r="D156" s="20">
        <v>13</v>
      </c>
      <c r="E156" s="20" t="s">
        <v>289</v>
      </c>
      <c r="F156" s="18" t="s">
        <v>144</v>
      </c>
      <c r="G156" s="196">
        <v>8775819</v>
      </c>
      <c r="H156" s="196">
        <v>8775819</v>
      </c>
    </row>
    <row r="157" spans="1:8" ht="30">
      <c r="A157" s="205" t="s">
        <v>105</v>
      </c>
      <c r="B157" s="19" t="s">
        <v>16</v>
      </c>
      <c r="C157" s="18" t="s">
        <v>141</v>
      </c>
      <c r="D157" s="20">
        <v>13</v>
      </c>
      <c r="E157" s="20" t="s">
        <v>289</v>
      </c>
      <c r="F157" s="18" t="s">
        <v>147</v>
      </c>
      <c r="G157" s="196">
        <v>7720276</v>
      </c>
      <c r="H157" s="196">
        <v>7720276</v>
      </c>
    </row>
    <row r="158" spans="1:8" ht="15">
      <c r="A158" s="205" t="s">
        <v>149</v>
      </c>
      <c r="B158" s="19" t="s">
        <v>16</v>
      </c>
      <c r="C158" s="18" t="s">
        <v>141</v>
      </c>
      <c r="D158" s="20">
        <v>13</v>
      </c>
      <c r="E158" s="20" t="s">
        <v>289</v>
      </c>
      <c r="F158" s="18" t="s">
        <v>148</v>
      </c>
      <c r="G158" s="196">
        <v>276965</v>
      </c>
      <c r="H158" s="196">
        <v>276965</v>
      </c>
    </row>
    <row r="159" spans="1:8" ht="28.5">
      <c r="A159" s="204" t="s">
        <v>209</v>
      </c>
      <c r="B159" s="19" t="s">
        <v>16</v>
      </c>
      <c r="C159" s="23" t="s">
        <v>146</v>
      </c>
      <c r="D159" s="21"/>
      <c r="E159" s="21"/>
      <c r="F159" s="18"/>
      <c r="G159" s="198">
        <f>SUM(G160)</f>
        <v>1100761</v>
      </c>
      <c r="H159" s="198">
        <f>SUM(H160)</f>
        <v>1100761</v>
      </c>
    </row>
    <row r="160" spans="1:8" ht="42.75">
      <c r="A160" s="204" t="s">
        <v>210</v>
      </c>
      <c r="B160" s="19" t="s">
        <v>16</v>
      </c>
      <c r="C160" s="23" t="s">
        <v>146</v>
      </c>
      <c r="D160" s="23" t="s">
        <v>162</v>
      </c>
      <c r="E160" s="21"/>
      <c r="F160" s="18"/>
      <c r="G160" s="198">
        <f>SUM(G161+G167)</f>
        <v>1100761</v>
      </c>
      <c r="H160" s="198">
        <f>SUM(H161+H167)</f>
        <v>1100761</v>
      </c>
    </row>
    <row r="161" spans="1:8" ht="28.5">
      <c r="A161" s="207" t="s">
        <v>186</v>
      </c>
      <c r="B161" s="19" t="s">
        <v>16</v>
      </c>
      <c r="C161" s="18" t="s">
        <v>146</v>
      </c>
      <c r="D161" s="18" t="s">
        <v>162</v>
      </c>
      <c r="E161" s="21" t="s">
        <v>287</v>
      </c>
      <c r="F161" s="23"/>
      <c r="G161" s="197">
        <f>SUM(G162)</f>
        <v>1049881</v>
      </c>
      <c r="H161" s="197">
        <f>SUM(H162)</f>
        <v>1049881</v>
      </c>
    </row>
    <row r="162" spans="1:8" ht="45">
      <c r="A162" s="206" t="s">
        <v>187</v>
      </c>
      <c r="B162" s="19" t="s">
        <v>16</v>
      </c>
      <c r="C162" s="18" t="s">
        <v>146</v>
      </c>
      <c r="D162" s="18" t="s">
        <v>162</v>
      </c>
      <c r="E162" s="20" t="s">
        <v>288</v>
      </c>
      <c r="F162" s="18"/>
      <c r="G162" s="197">
        <f>SUM(G164+G165)</f>
        <v>1049881</v>
      </c>
      <c r="H162" s="197">
        <f>SUM(H164+H165)</f>
        <v>1049881</v>
      </c>
    </row>
    <row r="163" spans="1:8" ht="30">
      <c r="A163" s="206" t="s">
        <v>217</v>
      </c>
      <c r="B163" s="19" t="s">
        <v>16</v>
      </c>
      <c r="C163" s="18" t="s">
        <v>146</v>
      </c>
      <c r="D163" s="18" t="s">
        <v>162</v>
      </c>
      <c r="E163" s="20" t="s">
        <v>289</v>
      </c>
      <c r="F163" s="18"/>
      <c r="G163" s="197">
        <f>SUM(G164)</f>
        <v>949881</v>
      </c>
      <c r="H163" s="197">
        <f>SUM(H164)</f>
        <v>949881</v>
      </c>
    </row>
    <row r="164" spans="1:8" ht="60">
      <c r="A164" s="205" t="s">
        <v>212</v>
      </c>
      <c r="B164" s="19" t="s">
        <v>16</v>
      </c>
      <c r="C164" s="18" t="s">
        <v>146</v>
      </c>
      <c r="D164" s="18" t="s">
        <v>162</v>
      </c>
      <c r="E164" s="20" t="s">
        <v>289</v>
      </c>
      <c r="F164" s="18" t="s">
        <v>144</v>
      </c>
      <c r="G164" s="197">
        <v>949881</v>
      </c>
      <c r="H164" s="197">
        <v>949881</v>
      </c>
    </row>
    <row r="165" spans="1:8" ht="45">
      <c r="A165" s="205" t="s">
        <v>21</v>
      </c>
      <c r="B165" s="19" t="s">
        <v>16</v>
      </c>
      <c r="C165" s="126" t="s">
        <v>146</v>
      </c>
      <c r="D165" s="129" t="s">
        <v>162</v>
      </c>
      <c r="E165" s="130" t="s">
        <v>823</v>
      </c>
      <c r="F165" s="126"/>
      <c r="G165" s="196">
        <f>SUM(G166)</f>
        <v>100000</v>
      </c>
      <c r="H165" s="196">
        <f>SUM(H166)</f>
        <v>100000</v>
      </c>
    </row>
    <row r="166" spans="1:8" ht="30">
      <c r="A166" s="205" t="s">
        <v>105</v>
      </c>
      <c r="B166" s="19" t="s">
        <v>16</v>
      </c>
      <c r="C166" s="126" t="s">
        <v>146</v>
      </c>
      <c r="D166" s="129" t="s">
        <v>162</v>
      </c>
      <c r="E166" s="130" t="s">
        <v>823</v>
      </c>
      <c r="F166" s="126" t="s">
        <v>147</v>
      </c>
      <c r="G166" s="196">
        <v>100000</v>
      </c>
      <c r="H166" s="197">
        <v>100000</v>
      </c>
    </row>
    <row r="167" spans="1:8" ht="30">
      <c r="A167" s="205" t="s">
        <v>751</v>
      </c>
      <c r="B167" s="19" t="s">
        <v>16</v>
      </c>
      <c r="C167" s="18" t="s">
        <v>146</v>
      </c>
      <c r="D167" s="18" t="s">
        <v>162</v>
      </c>
      <c r="E167" s="104" t="s">
        <v>752</v>
      </c>
      <c r="F167" s="18"/>
      <c r="G167" s="197">
        <f>SUM(G168)</f>
        <v>50880</v>
      </c>
      <c r="H167" s="197">
        <f>SUM(H168)</f>
        <v>50880</v>
      </c>
    </row>
    <row r="168" spans="1:8" ht="45">
      <c r="A168" s="205" t="s">
        <v>753</v>
      </c>
      <c r="B168" s="19" t="s">
        <v>16</v>
      </c>
      <c r="C168" s="18" t="s">
        <v>146</v>
      </c>
      <c r="D168" s="18" t="s">
        <v>162</v>
      </c>
      <c r="E168" s="104" t="s">
        <v>754</v>
      </c>
      <c r="F168" s="18"/>
      <c r="G168" s="197">
        <f>SUM(G169)</f>
        <v>50880</v>
      </c>
      <c r="H168" s="197">
        <f>SUM(H170)</f>
        <v>50880</v>
      </c>
    </row>
    <row r="169" spans="1:8" ht="45">
      <c r="A169" s="205" t="s">
        <v>755</v>
      </c>
      <c r="B169" s="19" t="s">
        <v>16</v>
      </c>
      <c r="C169" s="18" t="s">
        <v>146</v>
      </c>
      <c r="D169" s="18" t="s">
        <v>162</v>
      </c>
      <c r="E169" s="104" t="s">
        <v>756</v>
      </c>
      <c r="F169" s="18"/>
      <c r="G169" s="197">
        <f>SUM(G170)</f>
        <v>50880</v>
      </c>
      <c r="H169" s="197">
        <f>SUM(H170)</f>
        <v>50880</v>
      </c>
    </row>
    <row r="170" spans="1:8" ht="45">
      <c r="A170" s="205" t="s">
        <v>21</v>
      </c>
      <c r="B170" s="19" t="s">
        <v>16</v>
      </c>
      <c r="C170" s="18" t="s">
        <v>146</v>
      </c>
      <c r="D170" s="18" t="s">
        <v>162</v>
      </c>
      <c r="E170" s="104" t="s">
        <v>763</v>
      </c>
      <c r="F170" s="18"/>
      <c r="G170" s="197">
        <f>SUM(G171)</f>
        <v>50880</v>
      </c>
      <c r="H170" s="197">
        <f>SUM(H171)</f>
        <v>50880</v>
      </c>
    </row>
    <row r="171" spans="1:8" ht="30">
      <c r="A171" s="205" t="s">
        <v>105</v>
      </c>
      <c r="B171" s="19" t="s">
        <v>16</v>
      </c>
      <c r="C171" s="18" t="s">
        <v>146</v>
      </c>
      <c r="D171" s="18" t="s">
        <v>162</v>
      </c>
      <c r="E171" s="104" t="s">
        <v>763</v>
      </c>
      <c r="F171" s="18" t="s">
        <v>147</v>
      </c>
      <c r="G171" s="197">
        <v>50880</v>
      </c>
      <c r="H171" s="197">
        <v>50880</v>
      </c>
    </row>
    <row r="172" spans="1:8" ht="15">
      <c r="A172" s="204" t="s">
        <v>155</v>
      </c>
      <c r="B172" s="19" t="s">
        <v>16</v>
      </c>
      <c r="C172" s="23" t="s">
        <v>151</v>
      </c>
      <c r="D172" s="18"/>
      <c r="E172" s="21"/>
      <c r="F172" s="18"/>
      <c r="G172" s="198">
        <f>SUM(G173+G187)</f>
        <v>38027836</v>
      </c>
      <c r="H172" s="198">
        <f>SUM(H173+H187)</f>
        <v>9038535</v>
      </c>
    </row>
    <row r="173" spans="1:8" ht="15">
      <c r="A173" s="204" t="s">
        <v>122</v>
      </c>
      <c r="B173" s="19" t="s">
        <v>16</v>
      </c>
      <c r="C173" s="23" t="s">
        <v>151</v>
      </c>
      <c r="D173" s="23" t="s">
        <v>162</v>
      </c>
      <c r="E173" s="21"/>
      <c r="F173" s="18"/>
      <c r="G173" s="198">
        <f>SUM(G174+G179)</f>
        <v>36937836</v>
      </c>
      <c r="H173" s="198">
        <f>SUM(H174+H179)</f>
        <v>7948535</v>
      </c>
    </row>
    <row r="174" spans="1:8" ht="28.5">
      <c r="A174" s="204" t="s">
        <v>640</v>
      </c>
      <c r="B174" s="19" t="s">
        <v>16</v>
      </c>
      <c r="C174" s="127" t="s">
        <v>151</v>
      </c>
      <c r="D174" s="134" t="s">
        <v>162</v>
      </c>
      <c r="E174" s="128" t="s">
        <v>637</v>
      </c>
      <c r="F174" s="127"/>
      <c r="G174" s="195">
        <f>SUM(G175)</f>
        <v>32255948</v>
      </c>
      <c r="H174" s="195">
        <f>SUM(H175)</f>
        <v>0</v>
      </c>
    </row>
    <row r="175" spans="1:8" ht="45">
      <c r="A175" s="205" t="s">
        <v>641</v>
      </c>
      <c r="B175" s="19" t="s">
        <v>16</v>
      </c>
      <c r="C175" s="126" t="s">
        <v>151</v>
      </c>
      <c r="D175" s="129" t="s">
        <v>162</v>
      </c>
      <c r="E175" s="130" t="s">
        <v>638</v>
      </c>
      <c r="F175" s="126"/>
      <c r="G175" s="196">
        <f>SUM(G176)</f>
        <v>32255948</v>
      </c>
      <c r="H175" s="196">
        <f>SUM(H176)</f>
        <v>0</v>
      </c>
    </row>
    <row r="176" spans="1:8" ht="45">
      <c r="A176" s="205" t="s">
        <v>642</v>
      </c>
      <c r="B176" s="19" t="s">
        <v>16</v>
      </c>
      <c r="C176" s="126" t="s">
        <v>151</v>
      </c>
      <c r="D176" s="129" t="s">
        <v>162</v>
      </c>
      <c r="E176" s="130" t="s">
        <v>639</v>
      </c>
      <c r="F176" s="126"/>
      <c r="G176" s="196">
        <f>SUM(G177)</f>
        <v>32255948</v>
      </c>
      <c r="H176" s="196">
        <f>SUM(H177)</f>
        <v>0</v>
      </c>
    </row>
    <row r="177" spans="1:8" ht="30">
      <c r="A177" s="205" t="s">
        <v>764</v>
      </c>
      <c r="B177" s="19" t="s">
        <v>16</v>
      </c>
      <c r="C177" s="136" t="s">
        <v>151</v>
      </c>
      <c r="D177" s="137" t="s">
        <v>162</v>
      </c>
      <c r="E177" s="138" t="s">
        <v>738</v>
      </c>
      <c r="F177" s="136"/>
      <c r="G177" s="196">
        <f>SUM(G178)</f>
        <v>32255948</v>
      </c>
      <c r="H177" s="196">
        <f>SUM(H178)</f>
        <v>0</v>
      </c>
    </row>
    <row r="178" spans="1:8" ht="30">
      <c r="A178" s="205" t="s">
        <v>229</v>
      </c>
      <c r="B178" s="19" t="s">
        <v>16</v>
      </c>
      <c r="C178" s="126" t="s">
        <v>151</v>
      </c>
      <c r="D178" s="129" t="s">
        <v>162</v>
      </c>
      <c r="E178" s="138" t="s">
        <v>738</v>
      </c>
      <c r="F178" s="126" t="s">
        <v>128</v>
      </c>
      <c r="G178" s="196">
        <v>32255948</v>
      </c>
      <c r="H178" s="198">
        <v>0</v>
      </c>
    </row>
    <row r="179" spans="1:8" ht="28.5">
      <c r="A179" s="207" t="s">
        <v>178</v>
      </c>
      <c r="B179" s="19" t="s">
        <v>16</v>
      </c>
      <c r="C179" s="23" t="s">
        <v>151</v>
      </c>
      <c r="D179" s="23" t="s">
        <v>162</v>
      </c>
      <c r="E179" s="21" t="s">
        <v>259</v>
      </c>
      <c r="F179" s="18"/>
      <c r="G179" s="197">
        <f>SUM(G180)</f>
        <v>4681888</v>
      </c>
      <c r="H179" s="197">
        <f>SUM(H181+H183)</f>
        <v>7948535</v>
      </c>
    </row>
    <row r="180" spans="1:8" ht="15">
      <c r="A180" s="206" t="s">
        <v>179</v>
      </c>
      <c r="B180" s="19" t="s">
        <v>16</v>
      </c>
      <c r="C180" s="18" t="s">
        <v>151</v>
      </c>
      <c r="D180" s="18" t="s">
        <v>162</v>
      </c>
      <c r="E180" s="20" t="s">
        <v>284</v>
      </c>
      <c r="F180" s="18"/>
      <c r="G180" s="197">
        <f>SUM(G181+G183+G185)</f>
        <v>4681888</v>
      </c>
      <c r="H180" s="197">
        <f>SUM(H181)</f>
        <v>5198535</v>
      </c>
    </row>
    <row r="181" spans="1:8" ht="30">
      <c r="A181" s="208" t="s">
        <v>697</v>
      </c>
      <c r="B181" s="19" t="s">
        <v>16</v>
      </c>
      <c r="C181" s="18" t="s">
        <v>151</v>
      </c>
      <c r="D181" s="18" t="s">
        <v>162</v>
      </c>
      <c r="E181" s="20" t="s">
        <v>825</v>
      </c>
      <c r="F181" s="18"/>
      <c r="G181" s="197">
        <f>SUM(G182)</f>
        <v>4454188</v>
      </c>
      <c r="H181" s="197">
        <f>SUM(H182)</f>
        <v>5198535</v>
      </c>
    </row>
    <row r="182" spans="1:8" ht="30">
      <c r="A182" s="205" t="s">
        <v>105</v>
      </c>
      <c r="B182" s="19" t="s">
        <v>16</v>
      </c>
      <c r="C182" s="18" t="s">
        <v>151</v>
      </c>
      <c r="D182" s="18" t="s">
        <v>162</v>
      </c>
      <c r="E182" s="20" t="s">
        <v>825</v>
      </c>
      <c r="F182" s="18" t="s">
        <v>147</v>
      </c>
      <c r="G182" s="197">
        <v>4454188</v>
      </c>
      <c r="H182" s="197">
        <v>5198535</v>
      </c>
    </row>
    <row r="183" spans="1:8" ht="30">
      <c r="A183" s="205" t="s">
        <v>764</v>
      </c>
      <c r="B183" s="19" t="s">
        <v>16</v>
      </c>
      <c r="C183" s="136" t="s">
        <v>151</v>
      </c>
      <c r="D183" s="137" t="s">
        <v>162</v>
      </c>
      <c r="E183" s="138" t="s">
        <v>824</v>
      </c>
      <c r="F183" s="18"/>
      <c r="G183" s="196">
        <f>SUM(G184)</f>
        <v>0</v>
      </c>
      <c r="H183" s="196">
        <f>SUM(H184)</f>
        <v>2750000</v>
      </c>
    </row>
    <row r="184" spans="1:8" ht="30">
      <c r="A184" s="205" t="s">
        <v>229</v>
      </c>
      <c r="B184" s="19" t="s">
        <v>16</v>
      </c>
      <c r="C184" s="126" t="s">
        <v>151</v>
      </c>
      <c r="D184" s="129" t="s">
        <v>162</v>
      </c>
      <c r="E184" s="138" t="s">
        <v>824</v>
      </c>
      <c r="F184" s="18" t="s">
        <v>128</v>
      </c>
      <c r="G184" s="196">
        <v>0</v>
      </c>
      <c r="H184" s="196">
        <v>2750000</v>
      </c>
    </row>
    <row r="185" spans="1:8" ht="90">
      <c r="A185" s="90" t="s">
        <v>1031</v>
      </c>
      <c r="B185" s="19" t="s">
        <v>16</v>
      </c>
      <c r="C185" s="126" t="s">
        <v>151</v>
      </c>
      <c r="D185" s="129" t="s">
        <v>162</v>
      </c>
      <c r="E185" s="138" t="s">
        <v>1044</v>
      </c>
      <c r="F185" s="18"/>
      <c r="G185" s="196">
        <f>SUM(G186)</f>
        <v>227700</v>
      </c>
      <c r="H185" s="196">
        <f>SUM(H186)</f>
        <v>0</v>
      </c>
    </row>
    <row r="186" spans="1:8" ht="30">
      <c r="A186" s="205" t="s">
        <v>229</v>
      </c>
      <c r="B186" s="19" t="s">
        <v>16</v>
      </c>
      <c r="C186" s="126" t="s">
        <v>151</v>
      </c>
      <c r="D186" s="129" t="s">
        <v>162</v>
      </c>
      <c r="E186" s="138" t="s">
        <v>1044</v>
      </c>
      <c r="F186" s="18" t="s">
        <v>128</v>
      </c>
      <c r="G186" s="196">
        <v>227700</v>
      </c>
      <c r="H186" s="196"/>
    </row>
    <row r="187" spans="1:8" ht="15">
      <c r="A187" s="207" t="s">
        <v>192</v>
      </c>
      <c r="B187" s="22" t="s">
        <v>16</v>
      </c>
      <c r="C187" s="23" t="s">
        <v>151</v>
      </c>
      <c r="D187" s="23" t="s">
        <v>190</v>
      </c>
      <c r="E187" s="21"/>
      <c r="F187" s="23"/>
      <c r="G187" s="198">
        <f>SUM(G188+G195+G200+G209)</f>
        <v>1090000</v>
      </c>
      <c r="H187" s="198">
        <f>SUM(H188+H195+H200+H209)</f>
        <v>1090000</v>
      </c>
    </row>
    <row r="188" spans="1:8" ht="42.75">
      <c r="A188" s="207" t="s">
        <v>300</v>
      </c>
      <c r="B188" s="19" t="s">
        <v>16</v>
      </c>
      <c r="C188" s="23" t="s">
        <v>151</v>
      </c>
      <c r="D188" s="23" t="s">
        <v>190</v>
      </c>
      <c r="E188" s="21" t="s">
        <v>691</v>
      </c>
      <c r="F188" s="23"/>
      <c r="G188" s="198">
        <f>SUM(G189)</f>
        <v>300000</v>
      </c>
      <c r="H188" s="198">
        <f>SUM(H189)</f>
        <v>0</v>
      </c>
    </row>
    <row r="189" spans="1:8" ht="75">
      <c r="A189" s="205" t="s">
        <v>302</v>
      </c>
      <c r="B189" s="19" t="s">
        <v>16</v>
      </c>
      <c r="C189" s="18" t="s">
        <v>151</v>
      </c>
      <c r="D189" s="18" t="s">
        <v>190</v>
      </c>
      <c r="E189" s="20" t="s">
        <v>303</v>
      </c>
      <c r="F189" s="18"/>
      <c r="G189" s="197">
        <f>SUM(G190)</f>
        <v>300000</v>
      </c>
      <c r="H189" s="197">
        <f>SUM(H190)</f>
        <v>0</v>
      </c>
    </row>
    <row r="190" spans="1:8" ht="30">
      <c r="A190" s="205" t="s">
        <v>304</v>
      </c>
      <c r="B190" s="19" t="s">
        <v>16</v>
      </c>
      <c r="C190" s="18" t="s">
        <v>151</v>
      </c>
      <c r="D190" s="18" t="s">
        <v>190</v>
      </c>
      <c r="E190" s="20" t="s">
        <v>305</v>
      </c>
      <c r="F190" s="18"/>
      <c r="G190" s="197">
        <f>SUM(G191+G193)</f>
        <v>300000</v>
      </c>
      <c r="H190" s="197">
        <f>SUM(H191+H193)</f>
        <v>0</v>
      </c>
    </row>
    <row r="191" spans="1:8" ht="15">
      <c r="A191" s="206" t="s">
        <v>306</v>
      </c>
      <c r="B191" s="19" t="s">
        <v>16</v>
      </c>
      <c r="C191" s="18" t="s">
        <v>151</v>
      </c>
      <c r="D191" s="18" t="s">
        <v>190</v>
      </c>
      <c r="E191" s="20" t="s">
        <v>307</v>
      </c>
      <c r="F191" s="18"/>
      <c r="G191" s="197">
        <f>SUM(G192)</f>
        <v>100000</v>
      </c>
      <c r="H191" s="197">
        <f>SUM(H192)</f>
        <v>0</v>
      </c>
    </row>
    <row r="192" spans="1:8" ht="30">
      <c r="A192" s="205" t="s">
        <v>105</v>
      </c>
      <c r="B192" s="19" t="s">
        <v>16</v>
      </c>
      <c r="C192" s="18" t="s">
        <v>151</v>
      </c>
      <c r="D192" s="18" t="s">
        <v>190</v>
      </c>
      <c r="E192" s="20" t="s">
        <v>308</v>
      </c>
      <c r="F192" s="18" t="s">
        <v>147</v>
      </c>
      <c r="G192" s="197">
        <v>100000</v>
      </c>
      <c r="H192" s="197">
        <v>0</v>
      </c>
    </row>
    <row r="193" spans="1:8" ht="15">
      <c r="A193" s="205" t="s">
        <v>309</v>
      </c>
      <c r="B193" s="19" t="s">
        <v>16</v>
      </c>
      <c r="C193" s="18" t="s">
        <v>151</v>
      </c>
      <c r="D193" s="18" t="s">
        <v>190</v>
      </c>
      <c r="E193" s="20" t="s">
        <v>310</v>
      </c>
      <c r="F193" s="18"/>
      <c r="G193" s="197">
        <f>SUM(G194)</f>
        <v>200000</v>
      </c>
      <c r="H193" s="197">
        <f>SUM(H194)</f>
        <v>0</v>
      </c>
    </row>
    <row r="194" spans="1:8" ht="36.75" customHeight="1">
      <c r="A194" s="205" t="s">
        <v>105</v>
      </c>
      <c r="B194" s="19" t="s">
        <v>16</v>
      </c>
      <c r="C194" s="18" t="s">
        <v>151</v>
      </c>
      <c r="D194" s="18" t="s">
        <v>190</v>
      </c>
      <c r="E194" s="20" t="s">
        <v>310</v>
      </c>
      <c r="F194" s="18" t="s">
        <v>147</v>
      </c>
      <c r="G194" s="197">
        <v>200000</v>
      </c>
      <c r="H194" s="197">
        <v>0</v>
      </c>
    </row>
    <row r="195" spans="1:8" ht="63.75" customHeight="1">
      <c r="A195" s="204" t="s">
        <v>28</v>
      </c>
      <c r="B195" s="19" t="s">
        <v>16</v>
      </c>
      <c r="C195" s="18" t="s">
        <v>151</v>
      </c>
      <c r="D195" s="18" t="s">
        <v>190</v>
      </c>
      <c r="E195" s="21" t="s">
        <v>23</v>
      </c>
      <c r="F195" s="18"/>
      <c r="G195" s="197">
        <f>SUM(G196)</f>
        <v>650000</v>
      </c>
      <c r="H195" s="197">
        <f>SUM(H196)</f>
        <v>0</v>
      </c>
    </row>
    <row r="196" spans="1:8" ht="78.75" customHeight="1">
      <c r="A196" s="205" t="s">
        <v>57</v>
      </c>
      <c r="B196" s="19" t="s">
        <v>16</v>
      </c>
      <c r="C196" s="18" t="s">
        <v>151</v>
      </c>
      <c r="D196" s="18" t="s">
        <v>190</v>
      </c>
      <c r="E196" s="20" t="s">
        <v>58</v>
      </c>
      <c r="F196" s="18"/>
      <c r="G196" s="197">
        <f>SUM(G197)</f>
        <v>650000</v>
      </c>
      <c r="H196" s="197">
        <f>SUM(H197)</f>
        <v>0</v>
      </c>
    </row>
    <row r="197" spans="1:8" ht="40.5" customHeight="1">
      <c r="A197" s="205" t="s">
        <v>694</v>
      </c>
      <c r="B197" s="19" t="s">
        <v>16</v>
      </c>
      <c r="C197" s="18" t="s">
        <v>151</v>
      </c>
      <c r="D197" s="18" t="s">
        <v>190</v>
      </c>
      <c r="E197" s="20" t="s">
        <v>692</v>
      </c>
      <c r="F197" s="18"/>
      <c r="G197" s="197">
        <f>SUM(G198)</f>
        <v>650000</v>
      </c>
      <c r="H197" s="197">
        <f>SUM(H198)</f>
        <v>0</v>
      </c>
    </row>
    <row r="198" spans="1:8" ht="90">
      <c r="A198" s="88" t="s">
        <v>934</v>
      </c>
      <c r="B198" s="19" t="s">
        <v>16</v>
      </c>
      <c r="C198" s="18" t="s">
        <v>151</v>
      </c>
      <c r="D198" s="18" t="s">
        <v>190</v>
      </c>
      <c r="E198" s="20" t="s">
        <v>693</v>
      </c>
      <c r="F198" s="18"/>
      <c r="G198" s="197">
        <f>SUM(G199)</f>
        <v>650000</v>
      </c>
      <c r="H198" s="197">
        <f>SUM(H199)</f>
        <v>0</v>
      </c>
    </row>
    <row r="199" spans="1:8" ht="30">
      <c r="A199" s="205" t="s">
        <v>105</v>
      </c>
      <c r="B199" s="19" t="s">
        <v>16</v>
      </c>
      <c r="C199" s="18" t="s">
        <v>151</v>
      </c>
      <c r="D199" s="18" t="s">
        <v>190</v>
      </c>
      <c r="E199" s="20" t="s">
        <v>693</v>
      </c>
      <c r="F199" s="18" t="s">
        <v>147</v>
      </c>
      <c r="G199" s="197">
        <v>650000</v>
      </c>
      <c r="H199" s="197"/>
    </row>
    <row r="200" spans="1:8" ht="28.5">
      <c r="A200" s="204" t="s">
        <v>332</v>
      </c>
      <c r="B200" s="19" t="s">
        <v>16</v>
      </c>
      <c r="C200" s="127" t="s">
        <v>151</v>
      </c>
      <c r="D200" s="134" t="s">
        <v>190</v>
      </c>
      <c r="E200" s="128" t="s">
        <v>316</v>
      </c>
      <c r="F200" s="127"/>
      <c r="G200" s="195">
        <f>SUM(G201+G205)</f>
        <v>40000</v>
      </c>
      <c r="H200" s="195">
        <f>SUM(H201+H205)</f>
        <v>40000</v>
      </c>
    </row>
    <row r="201" spans="1:8" ht="60">
      <c r="A201" s="205" t="s">
        <v>317</v>
      </c>
      <c r="B201" s="19" t="s">
        <v>16</v>
      </c>
      <c r="C201" s="126" t="s">
        <v>151</v>
      </c>
      <c r="D201" s="129" t="s">
        <v>190</v>
      </c>
      <c r="E201" s="130" t="s">
        <v>318</v>
      </c>
      <c r="F201" s="126"/>
      <c r="G201" s="196">
        <f>SUM(G202)</f>
        <v>20000</v>
      </c>
      <c r="H201" s="196">
        <f>SUM(H202)</f>
        <v>20000</v>
      </c>
    </row>
    <row r="202" spans="1:8" ht="30">
      <c r="A202" s="205" t="s">
        <v>319</v>
      </c>
      <c r="B202" s="19" t="s">
        <v>16</v>
      </c>
      <c r="C202" s="126" t="s">
        <v>151</v>
      </c>
      <c r="D202" s="129" t="s">
        <v>190</v>
      </c>
      <c r="E202" s="130" t="s">
        <v>320</v>
      </c>
      <c r="F202" s="126"/>
      <c r="G202" s="196">
        <f>SUM(G203)</f>
        <v>20000</v>
      </c>
      <c r="H202" s="196">
        <f>SUM(H203)</f>
        <v>20000</v>
      </c>
    </row>
    <row r="203" spans="1:8" ht="29.25" customHeight="1">
      <c r="A203" s="209" t="s">
        <v>22</v>
      </c>
      <c r="B203" s="19" t="s">
        <v>16</v>
      </c>
      <c r="C203" s="126" t="s">
        <v>151</v>
      </c>
      <c r="D203" s="129" t="s">
        <v>190</v>
      </c>
      <c r="E203" s="130" t="s">
        <v>31</v>
      </c>
      <c r="F203" s="126"/>
      <c r="G203" s="196">
        <f>SUM(G204)</f>
        <v>20000</v>
      </c>
      <c r="H203" s="196">
        <f>SUM(H204)</f>
        <v>20000</v>
      </c>
    </row>
    <row r="204" spans="1:8" ht="31.5" customHeight="1">
      <c r="A204" s="205" t="s">
        <v>105</v>
      </c>
      <c r="B204" s="19" t="s">
        <v>16</v>
      </c>
      <c r="C204" s="126" t="s">
        <v>151</v>
      </c>
      <c r="D204" s="129" t="s">
        <v>190</v>
      </c>
      <c r="E204" s="130" t="s">
        <v>32</v>
      </c>
      <c r="F204" s="126" t="s">
        <v>147</v>
      </c>
      <c r="G204" s="196">
        <v>20000</v>
      </c>
      <c r="H204" s="196">
        <v>20000</v>
      </c>
    </row>
    <row r="205" spans="1:8" ht="55.5" customHeight="1">
      <c r="A205" s="205" t="s">
        <v>321</v>
      </c>
      <c r="B205" s="19" t="s">
        <v>16</v>
      </c>
      <c r="C205" s="126" t="s">
        <v>151</v>
      </c>
      <c r="D205" s="129" t="s">
        <v>190</v>
      </c>
      <c r="E205" s="130" t="s">
        <v>322</v>
      </c>
      <c r="F205" s="126"/>
      <c r="G205" s="196">
        <f>SUM(G207)</f>
        <v>20000</v>
      </c>
      <c r="H205" s="196">
        <f>SUM(H207)</f>
        <v>20000</v>
      </c>
    </row>
    <row r="206" spans="1:8" ht="51" customHeight="1">
      <c r="A206" s="205" t="s">
        <v>323</v>
      </c>
      <c r="B206" s="19" t="s">
        <v>16</v>
      </c>
      <c r="C206" s="126" t="s">
        <v>151</v>
      </c>
      <c r="D206" s="129" t="s">
        <v>190</v>
      </c>
      <c r="E206" s="130" t="s">
        <v>324</v>
      </c>
      <c r="F206" s="126"/>
      <c r="G206" s="196">
        <f>SUM(G207)</f>
        <v>20000</v>
      </c>
      <c r="H206" s="196">
        <f>SUM(H207)</f>
        <v>20000</v>
      </c>
    </row>
    <row r="207" spans="1:8" ht="15">
      <c r="A207" s="209" t="s">
        <v>193</v>
      </c>
      <c r="B207" s="19" t="s">
        <v>16</v>
      </c>
      <c r="C207" s="126" t="s">
        <v>151</v>
      </c>
      <c r="D207" s="129" t="s">
        <v>190</v>
      </c>
      <c r="E207" s="130" t="s">
        <v>325</v>
      </c>
      <c r="F207" s="126"/>
      <c r="G207" s="196">
        <f>SUM(G208)</f>
        <v>20000</v>
      </c>
      <c r="H207" s="196">
        <f>SUM(H208)</f>
        <v>20000</v>
      </c>
    </row>
    <row r="208" spans="1:8" ht="30">
      <c r="A208" s="205" t="s">
        <v>105</v>
      </c>
      <c r="B208" s="19" t="s">
        <v>16</v>
      </c>
      <c r="C208" s="126" t="s">
        <v>151</v>
      </c>
      <c r="D208" s="129" t="s">
        <v>190</v>
      </c>
      <c r="E208" s="130" t="s">
        <v>326</v>
      </c>
      <c r="F208" s="126" t="s">
        <v>147</v>
      </c>
      <c r="G208" s="196">
        <v>20000</v>
      </c>
      <c r="H208" s="196">
        <v>20000</v>
      </c>
    </row>
    <row r="209" spans="1:8" ht="28.5">
      <c r="A209" s="207" t="s">
        <v>178</v>
      </c>
      <c r="B209" s="19" t="s">
        <v>16</v>
      </c>
      <c r="C209" s="23" t="s">
        <v>151</v>
      </c>
      <c r="D209" s="23" t="s">
        <v>190</v>
      </c>
      <c r="E209" s="21" t="s">
        <v>259</v>
      </c>
      <c r="F209" s="18"/>
      <c r="G209" s="197">
        <f>SUM(G211+G213+G215+G217)</f>
        <v>100000</v>
      </c>
      <c r="H209" s="197">
        <f>SUM(H211+H213+H215+H217)</f>
        <v>1050000</v>
      </c>
    </row>
    <row r="210" spans="1:8" ht="15">
      <c r="A210" s="206" t="s">
        <v>179</v>
      </c>
      <c r="B210" s="19" t="s">
        <v>16</v>
      </c>
      <c r="C210" s="18" t="s">
        <v>151</v>
      </c>
      <c r="D210" s="18" t="s">
        <v>190</v>
      </c>
      <c r="E210" s="20" t="s">
        <v>284</v>
      </c>
      <c r="F210" s="18"/>
      <c r="G210" s="197">
        <f>SUM(G211+G213+G215+G217)</f>
        <v>100000</v>
      </c>
      <c r="H210" s="197">
        <f>SUM(H211+H213+H215+H217)</f>
        <v>1050000</v>
      </c>
    </row>
    <row r="211" spans="1:8" ht="30">
      <c r="A211" s="206" t="s">
        <v>191</v>
      </c>
      <c r="B211" s="19" t="s">
        <v>16</v>
      </c>
      <c r="C211" s="18" t="s">
        <v>151</v>
      </c>
      <c r="D211" s="18" t="s">
        <v>190</v>
      </c>
      <c r="E211" s="20" t="s">
        <v>699</v>
      </c>
      <c r="F211" s="18"/>
      <c r="G211" s="197">
        <f>SUM(G212)</f>
        <v>100000</v>
      </c>
      <c r="H211" s="197">
        <f>SUM(H212)</f>
        <v>100000</v>
      </c>
    </row>
    <row r="212" spans="1:8" ht="30">
      <c r="A212" s="205" t="s">
        <v>105</v>
      </c>
      <c r="B212" s="19" t="s">
        <v>16</v>
      </c>
      <c r="C212" s="18" t="s">
        <v>151</v>
      </c>
      <c r="D212" s="18" t="s">
        <v>190</v>
      </c>
      <c r="E212" s="20" t="s">
        <v>699</v>
      </c>
      <c r="F212" s="18" t="s">
        <v>147</v>
      </c>
      <c r="G212" s="197">
        <v>100000</v>
      </c>
      <c r="H212" s="197">
        <v>100000</v>
      </c>
    </row>
    <row r="213" spans="1:8" ht="15">
      <c r="A213" s="206" t="s">
        <v>306</v>
      </c>
      <c r="B213" s="19" t="s">
        <v>16</v>
      </c>
      <c r="C213" s="18" t="s">
        <v>151</v>
      </c>
      <c r="D213" s="18" t="s">
        <v>190</v>
      </c>
      <c r="E213" s="20" t="s">
        <v>878</v>
      </c>
      <c r="F213" s="18"/>
      <c r="G213" s="197">
        <f>SUM(G214)</f>
        <v>0</v>
      </c>
      <c r="H213" s="197">
        <f>SUM(H214)</f>
        <v>100000</v>
      </c>
    </row>
    <row r="214" spans="1:8" ht="30">
      <c r="A214" s="205" t="s">
        <v>105</v>
      </c>
      <c r="B214" s="19" t="s">
        <v>16</v>
      </c>
      <c r="C214" s="18" t="s">
        <v>151</v>
      </c>
      <c r="D214" s="18" t="s">
        <v>190</v>
      </c>
      <c r="E214" s="20" t="s">
        <v>878</v>
      </c>
      <c r="F214" s="18" t="s">
        <v>147</v>
      </c>
      <c r="G214" s="197">
        <v>0</v>
      </c>
      <c r="H214" s="197">
        <v>100000</v>
      </c>
    </row>
    <row r="215" spans="1:8" ht="15">
      <c r="A215" s="205" t="s">
        <v>309</v>
      </c>
      <c r="B215" s="19" t="s">
        <v>16</v>
      </c>
      <c r="C215" s="18" t="s">
        <v>151</v>
      </c>
      <c r="D215" s="18" t="s">
        <v>190</v>
      </c>
      <c r="E215" s="20" t="s">
        <v>879</v>
      </c>
      <c r="F215" s="18"/>
      <c r="G215" s="197">
        <f>SUM(G216)</f>
        <v>0</v>
      </c>
      <c r="H215" s="197">
        <f>SUM(H216)</f>
        <v>200000</v>
      </c>
    </row>
    <row r="216" spans="1:8" ht="30">
      <c r="A216" s="205" t="s">
        <v>105</v>
      </c>
      <c r="B216" s="19" t="s">
        <v>16</v>
      </c>
      <c r="C216" s="18" t="s">
        <v>151</v>
      </c>
      <c r="D216" s="18" t="s">
        <v>190</v>
      </c>
      <c r="E216" s="20" t="s">
        <v>879</v>
      </c>
      <c r="F216" s="18" t="s">
        <v>147</v>
      </c>
      <c r="G216" s="197">
        <v>0</v>
      </c>
      <c r="H216" s="197">
        <v>200000</v>
      </c>
    </row>
    <row r="217" spans="1:8" ht="60">
      <c r="A217" s="205" t="s">
        <v>695</v>
      </c>
      <c r="B217" s="19" t="s">
        <v>16</v>
      </c>
      <c r="C217" s="126" t="s">
        <v>151</v>
      </c>
      <c r="D217" s="129" t="s">
        <v>190</v>
      </c>
      <c r="E217" s="130" t="s">
        <v>860</v>
      </c>
      <c r="F217" s="126"/>
      <c r="G217" s="196">
        <f>SUM(G218)</f>
        <v>0</v>
      </c>
      <c r="H217" s="196">
        <f>SUM(H218)</f>
        <v>650000</v>
      </c>
    </row>
    <row r="218" spans="1:8" ht="30">
      <c r="A218" s="205" t="s">
        <v>105</v>
      </c>
      <c r="B218" s="19" t="s">
        <v>16</v>
      </c>
      <c r="C218" s="126" t="s">
        <v>151</v>
      </c>
      <c r="D218" s="129" t="s">
        <v>190</v>
      </c>
      <c r="E218" s="130" t="s">
        <v>860</v>
      </c>
      <c r="F218" s="126" t="s">
        <v>147</v>
      </c>
      <c r="G218" s="196">
        <v>0</v>
      </c>
      <c r="H218" s="197">
        <v>650000</v>
      </c>
    </row>
    <row r="219" spans="1:8" ht="23.25" customHeight="1">
      <c r="A219" s="204" t="s">
        <v>225</v>
      </c>
      <c r="B219" s="19" t="s">
        <v>16</v>
      </c>
      <c r="C219" s="23" t="s">
        <v>226</v>
      </c>
      <c r="D219" s="23"/>
      <c r="E219" s="21"/>
      <c r="F219" s="23"/>
      <c r="G219" s="198">
        <f>SUM(G220+G236)</f>
        <v>4381800</v>
      </c>
      <c r="H219" s="198">
        <f>SUM(H220+H236)</f>
        <v>4381800</v>
      </c>
    </row>
    <row r="220" spans="1:8" ht="15">
      <c r="A220" s="204" t="s">
        <v>227</v>
      </c>
      <c r="B220" s="19" t="s">
        <v>16</v>
      </c>
      <c r="C220" s="23" t="s">
        <v>226</v>
      </c>
      <c r="D220" s="23" t="s">
        <v>143</v>
      </c>
      <c r="E220" s="21"/>
      <c r="F220" s="23"/>
      <c r="G220" s="198">
        <f>SUM(G221+G228)</f>
        <v>4181800</v>
      </c>
      <c r="H220" s="198">
        <f>SUM(H221+H228)</f>
        <v>4181800</v>
      </c>
    </row>
    <row r="221" spans="1:8" ht="45">
      <c r="A221" s="205" t="s">
        <v>28</v>
      </c>
      <c r="B221" s="19" t="s">
        <v>16</v>
      </c>
      <c r="C221" s="18" t="s">
        <v>226</v>
      </c>
      <c r="D221" s="18" t="s">
        <v>143</v>
      </c>
      <c r="E221" s="20" t="s">
        <v>23</v>
      </c>
      <c r="F221" s="18"/>
      <c r="G221" s="197">
        <f>SUM(G222)</f>
        <v>3781800</v>
      </c>
      <c r="H221" s="197">
        <f>SUM(H222)</f>
        <v>0</v>
      </c>
    </row>
    <row r="222" spans="1:8" ht="75">
      <c r="A222" s="205" t="s">
        <v>24</v>
      </c>
      <c r="B222" s="19" t="s">
        <v>16</v>
      </c>
      <c r="C222" s="18" t="s">
        <v>226</v>
      </c>
      <c r="D222" s="18" t="s">
        <v>143</v>
      </c>
      <c r="E222" s="20" t="s">
        <v>25</v>
      </c>
      <c r="F222" s="18"/>
      <c r="G222" s="197">
        <f>SUM(G225+G227)</f>
        <v>3781800</v>
      </c>
      <c r="H222" s="197">
        <f>SUM(H225+H227)</f>
        <v>0</v>
      </c>
    </row>
    <row r="223" spans="1:8" ht="30">
      <c r="A223" s="205" t="s">
        <v>27</v>
      </c>
      <c r="B223" s="19" t="s">
        <v>16</v>
      </c>
      <c r="C223" s="18" t="s">
        <v>226</v>
      </c>
      <c r="D223" s="18" t="s">
        <v>143</v>
      </c>
      <c r="E223" s="20" t="s">
        <v>26</v>
      </c>
      <c r="F223" s="18"/>
      <c r="G223" s="197">
        <f>SUM(G224+G226)</f>
        <v>3781800</v>
      </c>
      <c r="H223" s="197">
        <f>SUM(H224+H226)</f>
        <v>0</v>
      </c>
    </row>
    <row r="224" spans="1:8" ht="45">
      <c r="A224" s="205" t="s">
        <v>96</v>
      </c>
      <c r="B224" s="19" t="s">
        <v>16</v>
      </c>
      <c r="C224" s="18" t="s">
        <v>226</v>
      </c>
      <c r="D224" s="18" t="s">
        <v>143</v>
      </c>
      <c r="E224" s="20" t="s">
        <v>97</v>
      </c>
      <c r="F224" s="18"/>
      <c r="G224" s="197">
        <f>SUM(G225)</f>
        <v>2281800</v>
      </c>
      <c r="H224" s="197">
        <f>SUM(H225)</f>
        <v>0</v>
      </c>
    </row>
    <row r="225" spans="1:8" ht="30">
      <c r="A225" s="205" t="s">
        <v>229</v>
      </c>
      <c r="B225" s="19" t="s">
        <v>16</v>
      </c>
      <c r="C225" s="18" t="s">
        <v>226</v>
      </c>
      <c r="D225" s="18" t="s">
        <v>143</v>
      </c>
      <c r="E225" s="20" t="s">
        <v>97</v>
      </c>
      <c r="F225" s="18" t="s">
        <v>128</v>
      </c>
      <c r="G225" s="197">
        <v>2281800</v>
      </c>
      <c r="H225" s="197">
        <v>0</v>
      </c>
    </row>
    <row r="226" spans="1:8" ht="30">
      <c r="A226" s="205" t="s">
        <v>644</v>
      </c>
      <c r="B226" s="19" t="s">
        <v>16</v>
      </c>
      <c r="C226" s="18" t="s">
        <v>226</v>
      </c>
      <c r="D226" s="18" t="s">
        <v>143</v>
      </c>
      <c r="E226" s="20" t="s">
        <v>643</v>
      </c>
      <c r="F226" s="18"/>
      <c r="G226" s="197">
        <f>SUM(G227)</f>
        <v>1500000</v>
      </c>
      <c r="H226" s="197">
        <f>SUM(H227)</f>
        <v>0</v>
      </c>
    </row>
    <row r="227" spans="1:8" ht="30">
      <c r="A227" s="205" t="s">
        <v>105</v>
      </c>
      <c r="B227" s="19" t="s">
        <v>16</v>
      </c>
      <c r="C227" s="18" t="s">
        <v>226</v>
      </c>
      <c r="D227" s="18" t="s">
        <v>143</v>
      </c>
      <c r="E227" s="20" t="s">
        <v>643</v>
      </c>
      <c r="F227" s="18" t="s">
        <v>147</v>
      </c>
      <c r="G227" s="197">
        <v>1500000</v>
      </c>
      <c r="H227" s="197">
        <v>0</v>
      </c>
    </row>
    <row r="228" spans="1:8" ht="28.5">
      <c r="A228" s="207" t="s">
        <v>178</v>
      </c>
      <c r="B228" s="19" t="s">
        <v>16</v>
      </c>
      <c r="C228" s="23" t="s">
        <v>226</v>
      </c>
      <c r="D228" s="23" t="s">
        <v>143</v>
      </c>
      <c r="E228" s="21" t="s">
        <v>259</v>
      </c>
      <c r="F228" s="18"/>
      <c r="G228" s="197">
        <f>SUM(G229)</f>
        <v>400000</v>
      </c>
      <c r="H228" s="197">
        <f>SUM(H229)</f>
        <v>4181800</v>
      </c>
    </row>
    <row r="229" spans="1:8" ht="15">
      <c r="A229" s="206" t="s">
        <v>179</v>
      </c>
      <c r="B229" s="19" t="s">
        <v>16</v>
      </c>
      <c r="C229" s="18" t="s">
        <v>226</v>
      </c>
      <c r="D229" s="18" t="s">
        <v>143</v>
      </c>
      <c r="E229" s="20" t="s">
        <v>284</v>
      </c>
      <c r="F229" s="18"/>
      <c r="G229" s="197">
        <f>SUM(G230+G232+G235)</f>
        <v>400000</v>
      </c>
      <c r="H229" s="197">
        <f>SUM(H230+H232+H235)</f>
        <v>4181800</v>
      </c>
    </row>
    <row r="230" spans="1:8" ht="45">
      <c r="A230" s="205" t="s">
        <v>96</v>
      </c>
      <c r="B230" s="19" t="s">
        <v>16</v>
      </c>
      <c r="C230" s="18" t="s">
        <v>226</v>
      </c>
      <c r="D230" s="18" t="s">
        <v>143</v>
      </c>
      <c r="E230" s="20" t="s">
        <v>826</v>
      </c>
      <c r="F230" s="18"/>
      <c r="G230" s="197">
        <f>SUM(G231)</f>
        <v>0</v>
      </c>
      <c r="H230" s="197">
        <f>SUM(H231)</f>
        <v>2281800</v>
      </c>
    </row>
    <row r="231" spans="1:8" ht="30">
      <c r="A231" s="205" t="s">
        <v>229</v>
      </c>
      <c r="B231" s="19" t="s">
        <v>16</v>
      </c>
      <c r="C231" s="18" t="s">
        <v>226</v>
      </c>
      <c r="D231" s="18" t="s">
        <v>143</v>
      </c>
      <c r="E231" s="20" t="s">
        <v>826</v>
      </c>
      <c r="F231" s="18" t="s">
        <v>128</v>
      </c>
      <c r="G231" s="197">
        <v>0</v>
      </c>
      <c r="H231" s="197">
        <v>2281800</v>
      </c>
    </row>
    <row r="232" spans="1:8" ht="30">
      <c r="A232" s="205" t="s">
        <v>705</v>
      </c>
      <c r="B232" s="19" t="s">
        <v>16</v>
      </c>
      <c r="C232" s="18" t="s">
        <v>226</v>
      </c>
      <c r="D232" s="18" t="s">
        <v>143</v>
      </c>
      <c r="E232" s="20" t="s">
        <v>828</v>
      </c>
      <c r="F232" s="18"/>
      <c r="G232" s="197">
        <f>SUM(G233)</f>
        <v>400000</v>
      </c>
      <c r="H232" s="197">
        <f>SUM(H233)</f>
        <v>400000</v>
      </c>
    </row>
    <row r="233" spans="1:8" ht="30">
      <c r="A233" s="205" t="s">
        <v>105</v>
      </c>
      <c r="B233" s="19" t="s">
        <v>16</v>
      </c>
      <c r="C233" s="18" t="s">
        <v>226</v>
      </c>
      <c r="D233" s="18" t="s">
        <v>143</v>
      </c>
      <c r="E233" s="20" t="s">
        <v>828</v>
      </c>
      <c r="F233" s="18" t="s">
        <v>147</v>
      </c>
      <c r="G233" s="197">
        <v>400000</v>
      </c>
      <c r="H233" s="197">
        <v>400000</v>
      </c>
    </row>
    <row r="234" spans="1:8" ht="30">
      <c r="A234" s="205" t="s">
        <v>644</v>
      </c>
      <c r="B234" s="19" t="s">
        <v>16</v>
      </c>
      <c r="C234" s="18" t="s">
        <v>226</v>
      </c>
      <c r="D234" s="18" t="s">
        <v>143</v>
      </c>
      <c r="E234" s="20" t="s">
        <v>827</v>
      </c>
      <c r="F234" s="18"/>
      <c r="G234" s="197">
        <f>SUM(G235)</f>
        <v>0</v>
      </c>
      <c r="H234" s="197">
        <f>SUM(H235)</f>
        <v>1500000</v>
      </c>
    </row>
    <row r="235" spans="1:8" ht="30">
      <c r="A235" s="205" t="s">
        <v>105</v>
      </c>
      <c r="B235" s="19" t="s">
        <v>16</v>
      </c>
      <c r="C235" s="18" t="s">
        <v>226</v>
      </c>
      <c r="D235" s="18" t="s">
        <v>143</v>
      </c>
      <c r="E235" s="20" t="s">
        <v>827</v>
      </c>
      <c r="F235" s="18" t="s">
        <v>147</v>
      </c>
      <c r="G235" s="197">
        <v>0</v>
      </c>
      <c r="H235" s="197">
        <v>1500000</v>
      </c>
    </row>
    <row r="236" spans="1:8" ht="15">
      <c r="A236" s="204" t="s">
        <v>819</v>
      </c>
      <c r="B236" s="19" t="s">
        <v>16</v>
      </c>
      <c r="C236" s="23" t="s">
        <v>226</v>
      </c>
      <c r="D236" s="23" t="s">
        <v>146</v>
      </c>
      <c r="E236" s="21"/>
      <c r="F236" s="23"/>
      <c r="G236" s="198">
        <f>SUM(G237)</f>
        <v>200000</v>
      </c>
      <c r="H236" s="198">
        <f>SUM(H237)</f>
        <v>200000</v>
      </c>
    </row>
    <row r="237" spans="1:8" ht="28.5">
      <c r="A237" s="207" t="s">
        <v>178</v>
      </c>
      <c r="B237" s="19" t="s">
        <v>16</v>
      </c>
      <c r="C237" s="23" t="s">
        <v>226</v>
      </c>
      <c r="D237" s="23" t="s">
        <v>146</v>
      </c>
      <c r="E237" s="21" t="s">
        <v>259</v>
      </c>
      <c r="F237" s="18"/>
      <c r="G237" s="197">
        <f>SUM(G238)</f>
        <v>200000</v>
      </c>
      <c r="H237" s="197">
        <f>SUM(H238)</f>
        <v>200000</v>
      </c>
    </row>
    <row r="238" spans="1:8" ht="15">
      <c r="A238" s="206" t="s">
        <v>179</v>
      </c>
      <c r="B238" s="19" t="s">
        <v>16</v>
      </c>
      <c r="C238" s="18" t="s">
        <v>226</v>
      </c>
      <c r="D238" s="18" t="s">
        <v>146</v>
      </c>
      <c r="E238" s="20" t="s">
        <v>284</v>
      </c>
      <c r="F238" s="18"/>
      <c r="G238" s="197">
        <f>SUM(G239)</f>
        <v>200000</v>
      </c>
      <c r="H238" s="197">
        <f>SUM(H239)</f>
        <v>200000</v>
      </c>
    </row>
    <row r="239" spans="1:8" ht="30">
      <c r="A239" s="205" t="s">
        <v>818</v>
      </c>
      <c r="B239" s="19" t="s">
        <v>16</v>
      </c>
      <c r="C239" s="18" t="s">
        <v>226</v>
      </c>
      <c r="D239" s="18" t="s">
        <v>146</v>
      </c>
      <c r="E239" s="20" t="s">
        <v>829</v>
      </c>
      <c r="F239" s="18"/>
      <c r="G239" s="197">
        <f>SUM(G240)</f>
        <v>200000</v>
      </c>
      <c r="H239" s="197">
        <f>SUM(H240)</f>
        <v>200000</v>
      </c>
    </row>
    <row r="240" spans="1:8" ht="30">
      <c r="A240" s="205" t="s">
        <v>105</v>
      </c>
      <c r="B240" s="19" t="s">
        <v>16</v>
      </c>
      <c r="C240" s="18" t="s">
        <v>226</v>
      </c>
      <c r="D240" s="18" t="s">
        <v>146</v>
      </c>
      <c r="E240" s="20" t="s">
        <v>829</v>
      </c>
      <c r="F240" s="18" t="s">
        <v>147</v>
      </c>
      <c r="G240" s="197">
        <v>200000</v>
      </c>
      <c r="H240" s="197">
        <v>200000</v>
      </c>
    </row>
    <row r="241" spans="1:8" ht="26.25" customHeight="1">
      <c r="A241" s="204" t="s">
        <v>156</v>
      </c>
      <c r="B241" s="19" t="s">
        <v>16</v>
      </c>
      <c r="C241" s="23" t="s">
        <v>158</v>
      </c>
      <c r="D241" s="21"/>
      <c r="E241" s="21"/>
      <c r="F241" s="18"/>
      <c r="G241" s="198">
        <f>SUM(G242+G259+G297+G305+G285)</f>
        <v>302867938</v>
      </c>
      <c r="H241" s="198">
        <f>SUM(H242+H259+H297+H305+H285)</f>
        <v>300398427</v>
      </c>
    </row>
    <row r="242" spans="1:8" ht="15">
      <c r="A242" s="204" t="s">
        <v>157</v>
      </c>
      <c r="B242" s="19" t="s">
        <v>16</v>
      </c>
      <c r="C242" s="23" t="s">
        <v>158</v>
      </c>
      <c r="D242" s="23" t="s">
        <v>141</v>
      </c>
      <c r="E242" s="21"/>
      <c r="F242" s="18"/>
      <c r="G242" s="198">
        <f>SUM(G243+G248)</f>
        <v>60010973</v>
      </c>
      <c r="H242" s="198">
        <f>SUM(H243+H248)</f>
        <v>60010973</v>
      </c>
    </row>
    <row r="243" spans="1:8" ht="36.75" customHeight="1">
      <c r="A243" s="204" t="s">
        <v>751</v>
      </c>
      <c r="B243" s="19" t="s">
        <v>16</v>
      </c>
      <c r="C243" s="18" t="s">
        <v>158</v>
      </c>
      <c r="D243" s="18" t="s">
        <v>141</v>
      </c>
      <c r="E243" s="103" t="s">
        <v>752</v>
      </c>
      <c r="F243" s="23"/>
      <c r="G243" s="198">
        <f>SUM(G244)</f>
        <v>12500</v>
      </c>
      <c r="H243" s="198">
        <f>SUM(H244)</f>
        <v>12500</v>
      </c>
    </row>
    <row r="244" spans="1:8" ht="45">
      <c r="A244" s="205" t="s">
        <v>753</v>
      </c>
      <c r="B244" s="19" t="s">
        <v>16</v>
      </c>
      <c r="C244" s="18" t="s">
        <v>158</v>
      </c>
      <c r="D244" s="18" t="s">
        <v>141</v>
      </c>
      <c r="E244" s="104" t="s">
        <v>754</v>
      </c>
      <c r="F244" s="18"/>
      <c r="G244" s="197">
        <f>SUM(G245)</f>
        <v>12500</v>
      </c>
      <c r="H244" s="197">
        <f>SUM(H245)</f>
        <v>12500</v>
      </c>
    </row>
    <row r="245" spans="1:8" ht="45">
      <c r="A245" s="205" t="s">
        <v>755</v>
      </c>
      <c r="B245" s="19" t="s">
        <v>16</v>
      </c>
      <c r="C245" s="18" t="s">
        <v>158</v>
      </c>
      <c r="D245" s="18" t="s">
        <v>141</v>
      </c>
      <c r="E245" s="104" t="s">
        <v>756</v>
      </c>
      <c r="F245" s="18"/>
      <c r="G245" s="197">
        <f>SUM(G246)</f>
        <v>12500</v>
      </c>
      <c r="H245" s="197">
        <f>SUM(H246)</f>
        <v>12500</v>
      </c>
    </row>
    <row r="246" spans="1:8" ht="30">
      <c r="A246" s="205" t="s">
        <v>217</v>
      </c>
      <c r="B246" s="19" t="s">
        <v>16</v>
      </c>
      <c r="C246" s="18" t="s">
        <v>158</v>
      </c>
      <c r="D246" s="18" t="s">
        <v>141</v>
      </c>
      <c r="E246" s="104" t="s">
        <v>765</v>
      </c>
      <c r="F246" s="18"/>
      <c r="G246" s="197">
        <f>SUM(G247)</f>
        <v>12500</v>
      </c>
      <c r="H246" s="197">
        <f>SUM(H247)</f>
        <v>12500</v>
      </c>
    </row>
    <row r="247" spans="1:8" ht="30">
      <c r="A247" s="205" t="s">
        <v>105</v>
      </c>
      <c r="B247" s="19" t="s">
        <v>16</v>
      </c>
      <c r="C247" s="18" t="s">
        <v>158</v>
      </c>
      <c r="D247" s="18" t="s">
        <v>141</v>
      </c>
      <c r="E247" s="104" t="s">
        <v>765</v>
      </c>
      <c r="F247" s="18" t="s">
        <v>147</v>
      </c>
      <c r="G247" s="197">
        <v>12500</v>
      </c>
      <c r="H247" s="197">
        <v>12500</v>
      </c>
    </row>
    <row r="248" spans="1:8" ht="28.5">
      <c r="A248" s="207" t="s">
        <v>186</v>
      </c>
      <c r="B248" s="19" t="s">
        <v>16</v>
      </c>
      <c r="C248" s="23" t="s">
        <v>158</v>
      </c>
      <c r="D248" s="23" t="s">
        <v>141</v>
      </c>
      <c r="E248" s="21" t="s">
        <v>287</v>
      </c>
      <c r="F248" s="18"/>
      <c r="G248" s="197">
        <f>SUM(G250+G254+G257)</f>
        <v>59998473</v>
      </c>
      <c r="H248" s="197">
        <f>SUM(H249)</f>
        <v>59998473</v>
      </c>
    </row>
    <row r="249" spans="1:8" ht="45">
      <c r="A249" s="206" t="s">
        <v>187</v>
      </c>
      <c r="B249" s="19" t="s">
        <v>16</v>
      </c>
      <c r="C249" s="18" t="s">
        <v>158</v>
      </c>
      <c r="D249" s="18" t="s">
        <v>141</v>
      </c>
      <c r="E249" s="20" t="s">
        <v>288</v>
      </c>
      <c r="F249" s="18"/>
      <c r="G249" s="197">
        <f>SUM(G250+G254+G257)</f>
        <v>59998473</v>
      </c>
      <c r="H249" s="197">
        <f>SUM(H250+H254+H257)</f>
        <v>59998473</v>
      </c>
    </row>
    <row r="250" spans="1:8" ht="30">
      <c r="A250" s="205" t="s">
        <v>217</v>
      </c>
      <c r="B250" s="19" t="s">
        <v>16</v>
      </c>
      <c r="C250" s="18" t="s">
        <v>158</v>
      </c>
      <c r="D250" s="18" t="s">
        <v>141</v>
      </c>
      <c r="E250" s="20" t="s">
        <v>289</v>
      </c>
      <c r="F250" s="18"/>
      <c r="G250" s="197">
        <f>SUM(G251:G253)</f>
        <v>31283211</v>
      </c>
      <c r="H250" s="197">
        <f>SUM(H251:H253)</f>
        <v>31283211</v>
      </c>
    </row>
    <row r="251" spans="1:8" s="1" customFormat="1" ht="60">
      <c r="A251" s="205" t="s">
        <v>212</v>
      </c>
      <c r="B251" s="19" t="s">
        <v>16</v>
      </c>
      <c r="C251" s="18" t="s">
        <v>158</v>
      </c>
      <c r="D251" s="18" t="s">
        <v>141</v>
      </c>
      <c r="E251" s="20" t="s">
        <v>289</v>
      </c>
      <c r="F251" s="18" t="s">
        <v>144</v>
      </c>
      <c r="G251" s="197">
        <v>12695500</v>
      </c>
      <c r="H251" s="197">
        <v>12695500</v>
      </c>
    </row>
    <row r="252" spans="1:8" s="1" customFormat="1" ht="30">
      <c r="A252" s="205" t="s">
        <v>105</v>
      </c>
      <c r="B252" s="19" t="s">
        <v>16</v>
      </c>
      <c r="C252" s="18" t="s">
        <v>158</v>
      </c>
      <c r="D252" s="18" t="s">
        <v>141</v>
      </c>
      <c r="E252" s="20" t="s">
        <v>289</v>
      </c>
      <c r="F252" s="18" t="s">
        <v>147</v>
      </c>
      <c r="G252" s="197">
        <v>17537082</v>
      </c>
      <c r="H252" s="197">
        <v>17537082</v>
      </c>
    </row>
    <row r="253" spans="1:8" s="1" customFormat="1" ht="15">
      <c r="A253" s="205" t="s">
        <v>149</v>
      </c>
      <c r="B253" s="19" t="s">
        <v>16</v>
      </c>
      <c r="C253" s="18" t="s">
        <v>158</v>
      </c>
      <c r="D253" s="18" t="s">
        <v>141</v>
      </c>
      <c r="E253" s="20" t="s">
        <v>289</v>
      </c>
      <c r="F253" s="18" t="s">
        <v>148</v>
      </c>
      <c r="G253" s="197">
        <v>1050629</v>
      </c>
      <c r="H253" s="197">
        <v>1050629</v>
      </c>
    </row>
    <row r="254" spans="1:8" s="1" customFormat="1" ht="111.75" customHeight="1">
      <c r="A254" s="205" t="s">
        <v>584</v>
      </c>
      <c r="B254" s="19" t="s">
        <v>16</v>
      </c>
      <c r="C254" s="18" t="s">
        <v>158</v>
      </c>
      <c r="D254" s="18" t="s">
        <v>141</v>
      </c>
      <c r="E254" s="20" t="s">
        <v>706</v>
      </c>
      <c r="F254" s="18"/>
      <c r="G254" s="197">
        <f>SUM(G255:G256)</f>
        <v>28656062</v>
      </c>
      <c r="H254" s="197">
        <f>SUM(H255:H256)</f>
        <v>28656062</v>
      </c>
    </row>
    <row r="255" spans="1:8" ht="60">
      <c r="A255" s="205" t="s">
        <v>212</v>
      </c>
      <c r="B255" s="19" t="s">
        <v>16</v>
      </c>
      <c r="C255" s="18" t="s">
        <v>158</v>
      </c>
      <c r="D255" s="18" t="s">
        <v>141</v>
      </c>
      <c r="E255" s="20" t="s">
        <v>706</v>
      </c>
      <c r="F255" s="18" t="s">
        <v>144</v>
      </c>
      <c r="G255" s="197">
        <v>28258985</v>
      </c>
      <c r="H255" s="197">
        <v>28258985</v>
      </c>
    </row>
    <row r="256" spans="1:8" ht="30">
      <c r="A256" s="205" t="s">
        <v>105</v>
      </c>
      <c r="B256" s="19" t="s">
        <v>16</v>
      </c>
      <c r="C256" s="18" t="s">
        <v>158</v>
      </c>
      <c r="D256" s="18" t="s">
        <v>141</v>
      </c>
      <c r="E256" s="20" t="s">
        <v>706</v>
      </c>
      <c r="F256" s="18" t="s">
        <v>147</v>
      </c>
      <c r="G256" s="197">
        <v>397077</v>
      </c>
      <c r="H256" s="197">
        <v>397077</v>
      </c>
    </row>
    <row r="257" spans="1:8" ht="30">
      <c r="A257" s="193" t="s">
        <v>98</v>
      </c>
      <c r="B257" s="19" t="s">
        <v>16</v>
      </c>
      <c r="C257" s="18" t="s">
        <v>158</v>
      </c>
      <c r="D257" s="18" t="s">
        <v>141</v>
      </c>
      <c r="E257" s="20" t="s">
        <v>707</v>
      </c>
      <c r="F257" s="18"/>
      <c r="G257" s="197">
        <f>SUM(G258)</f>
        <v>59200</v>
      </c>
      <c r="H257" s="197">
        <f>SUM(H258)</f>
        <v>59200</v>
      </c>
    </row>
    <row r="258" spans="1:8" ht="60">
      <c r="A258" s="205" t="s">
        <v>212</v>
      </c>
      <c r="B258" s="19" t="s">
        <v>16</v>
      </c>
      <c r="C258" s="18" t="s">
        <v>158</v>
      </c>
      <c r="D258" s="18" t="s">
        <v>141</v>
      </c>
      <c r="E258" s="20" t="s">
        <v>708</v>
      </c>
      <c r="F258" s="18" t="s">
        <v>144</v>
      </c>
      <c r="G258" s="197">
        <v>59200</v>
      </c>
      <c r="H258" s="197">
        <v>59200</v>
      </c>
    </row>
    <row r="259" spans="1:8" ht="28.5" customHeight="1">
      <c r="A259" s="204" t="s">
        <v>159</v>
      </c>
      <c r="B259" s="19" t="s">
        <v>16</v>
      </c>
      <c r="C259" s="23" t="s">
        <v>158</v>
      </c>
      <c r="D259" s="23" t="s">
        <v>143</v>
      </c>
      <c r="E259" s="21"/>
      <c r="F259" s="18"/>
      <c r="G259" s="198">
        <f>SUM(G260+G265+G270)</f>
        <v>215203060</v>
      </c>
      <c r="H259" s="198">
        <f>SUM(H260+H265+H270)</f>
        <v>212823549</v>
      </c>
    </row>
    <row r="260" spans="1:8" ht="45">
      <c r="A260" s="205" t="s">
        <v>75</v>
      </c>
      <c r="B260" s="19" t="s">
        <v>16</v>
      </c>
      <c r="C260" s="18" t="s">
        <v>158</v>
      </c>
      <c r="D260" s="18" t="s">
        <v>143</v>
      </c>
      <c r="E260" s="20" t="s">
        <v>73</v>
      </c>
      <c r="F260" s="18"/>
      <c r="G260" s="197">
        <f>SUM(G261)</f>
        <v>150000</v>
      </c>
      <c r="H260" s="197">
        <f>SUM(H261)</f>
        <v>0</v>
      </c>
    </row>
    <row r="261" spans="1:8" ht="60">
      <c r="A261" s="205" t="s">
        <v>76</v>
      </c>
      <c r="B261" s="19" t="s">
        <v>16</v>
      </c>
      <c r="C261" s="18" t="s">
        <v>158</v>
      </c>
      <c r="D261" s="18" t="s">
        <v>143</v>
      </c>
      <c r="E261" s="20" t="s">
        <v>74</v>
      </c>
      <c r="F261" s="18"/>
      <c r="G261" s="197">
        <f>SUM(G262)</f>
        <v>150000</v>
      </c>
      <c r="H261" s="197">
        <f>SUM(H262)</f>
        <v>0</v>
      </c>
    </row>
    <row r="262" spans="1:8" s="1" customFormat="1" ht="30">
      <c r="A262" s="206" t="s">
        <v>78</v>
      </c>
      <c r="B262" s="19" t="s">
        <v>16</v>
      </c>
      <c r="C262" s="18" t="s">
        <v>158</v>
      </c>
      <c r="D262" s="18" t="s">
        <v>143</v>
      </c>
      <c r="E262" s="20" t="s">
        <v>77</v>
      </c>
      <c r="F262" s="18"/>
      <c r="G262" s="197">
        <f>SUM(G264)</f>
        <v>150000</v>
      </c>
      <c r="H262" s="197">
        <f>SUM(H264)</f>
        <v>0</v>
      </c>
    </row>
    <row r="263" spans="1:8" s="1" customFormat="1" ht="23.25" customHeight="1">
      <c r="A263" s="206" t="s">
        <v>80</v>
      </c>
      <c r="B263" s="19" t="s">
        <v>16</v>
      </c>
      <c r="C263" s="18" t="s">
        <v>158</v>
      </c>
      <c r="D263" s="18" t="s">
        <v>143</v>
      </c>
      <c r="E263" s="20" t="s">
        <v>79</v>
      </c>
      <c r="F263" s="18"/>
      <c r="G263" s="197">
        <f>SUM(G264)</f>
        <v>150000</v>
      </c>
      <c r="H263" s="197">
        <f>SUM(H264)</f>
        <v>0</v>
      </c>
    </row>
    <row r="264" spans="1:8" s="1" customFormat="1" ht="30">
      <c r="A264" s="205" t="s">
        <v>105</v>
      </c>
      <c r="B264" s="19" t="s">
        <v>16</v>
      </c>
      <c r="C264" s="18" t="s">
        <v>158</v>
      </c>
      <c r="D264" s="18" t="s">
        <v>143</v>
      </c>
      <c r="E264" s="20" t="s">
        <v>79</v>
      </c>
      <c r="F264" s="18" t="s">
        <v>147</v>
      </c>
      <c r="G264" s="197">
        <v>150000</v>
      </c>
      <c r="H264" s="197">
        <v>0</v>
      </c>
    </row>
    <row r="265" spans="1:8" s="1" customFormat="1" ht="42.75">
      <c r="A265" s="204" t="s">
        <v>751</v>
      </c>
      <c r="B265" s="19" t="s">
        <v>16</v>
      </c>
      <c r="C265" s="18" t="s">
        <v>158</v>
      </c>
      <c r="D265" s="18" t="s">
        <v>143</v>
      </c>
      <c r="E265" s="103" t="s">
        <v>752</v>
      </c>
      <c r="F265" s="18"/>
      <c r="G265" s="198">
        <f>SUM(G266)</f>
        <v>35000</v>
      </c>
      <c r="H265" s="198">
        <f>SUM(H266)</f>
        <v>35000</v>
      </c>
    </row>
    <row r="266" spans="1:8" ht="45">
      <c r="A266" s="205" t="s">
        <v>753</v>
      </c>
      <c r="B266" s="19" t="s">
        <v>16</v>
      </c>
      <c r="C266" s="18" t="s">
        <v>158</v>
      </c>
      <c r="D266" s="18" t="s">
        <v>143</v>
      </c>
      <c r="E266" s="104" t="s">
        <v>754</v>
      </c>
      <c r="F266" s="18"/>
      <c r="G266" s="197">
        <f>SUM(G267)</f>
        <v>35000</v>
      </c>
      <c r="H266" s="197">
        <f>SUM(H267)</f>
        <v>35000</v>
      </c>
    </row>
    <row r="267" spans="1:8" ht="45">
      <c r="A267" s="205" t="s">
        <v>755</v>
      </c>
      <c r="B267" s="19" t="s">
        <v>16</v>
      </c>
      <c r="C267" s="18" t="s">
        <v>158</v>
      </c>
      <c r="D267" s="18" t="s">
        <v>143</v>
      </c>
      <c r="E267" s="104" t="s">
        <v>756</v>
      </c>
      <c r="F267" s="18"/>
      <c r="G267" s="197">
        <f>SUM(G268)</f>
        <v>35000</v>
      </c>
      <c r="H267" s="197">
        <f>SUM(H268)</f>
        <v>35000</v>
      </c>
    </row>
    <row r="268" spans="1:8" ht="30">
      <c r="A268" s="205" t="s">
        <v>217</v>
      </c>
      <c r="B268" s="19" t="s">
        <v>16</v>
      </c>
      <c r="C268" s="18" t="s">
        <v>158</v>
      </c>
      <c r="D268" s="18" t="s">
        <v>143</v>
      </c>
      <c r="E268" s="104" t="s">
        <v>765</v>
      </c>
      <c r="F268" s="18"/>
      <c r="G268" s="197">
        <f>SUM(G269)</f>
        <v>35000</v>
      </c>
      <c r="H268" s="197">
        <f>SUM(H269)</f>
        <v>35000</v>
      </c>
    </row>
    <row r="269" spans="1:8" ht="30">
      <c r="A269" s="205" t="s">
        <v>105</v>
      </c>
      <c r="B269" s="19" t="s">
        <v>16</v>
      </c>
      <c r="C269" s="18" t="s">
        <v>158</v>
      </c>
      <c r="D269" s="18" t="s">
        <v>143</v>
      </c>
      <c r="E269" s="104" t="s">
        <v>765</v>
      </c>
      <c r="F269" s="18" t="s">
        <v>147</v>
      </c>
      <c r="G269" s="197">
        <v>35000</v>
      </c>
      <c r="H269" s="197">
        <v>35000</v>
      </c>
    </row>
    <row r="270" spans="1:8" ht="28.5">
      <c r="A270" s="207" t="s">
        <v>186</v>
      </c>
      <c r="B270" s="19" t="s">
        <v>16</v>
      </c>
      <c r="C270" s="23" t="s">
        <v>158</v>
      </c>
      <c r="D270" s="23" t="s">
        <v>143</v>
      </c>
      <c r="E270" s="21" t="s">
        <v>287</v>
      </c>
      <c r="F270" s="18"/>
      <c r="G270" s="197">
        <f>SUM(G271)</f>
        <v>215018060</v>
      </c>
      <c r="H270" s="197">
        <f>SUM(H271)</f>
        <v>212788549</v>
      </c>
    </row>
    <row r="271" spans="1:8" s="3" customFormat="1" ht="45">
      <c r="A271" s="206" t="s">
        <v>187</v>
      </c>
      <c r="B271" s="19" t="s">
        <v>16</v>
      </c>
      <c r="C271" s="18" t="s">
        <v>158</v>
      </c>
      <c r="D271" s="18" t="s">
        <v>143</v>
      </c>
      <c r="E271" s="20" t="s">
        <v>288</v>
      </c>
      <c r="F271" s="18"/>
      <c r="G271" s="197">
        <f>SUM(G272+G275+G278+G280+G282)</f>
        <v>215018060</v>
      </c>
      <c r="H271" s="197">
        <f>SUM(H272+H275+H278+H280+H282)</f>
        <v>212788549</v>
      </c>
    </row>
    <row r="272" spans="1:8" s="3" customFormat="1" ht="30">
      <c r="A272" s="205" t="s">
        <v>217</v>
      </c>
      <c r="B272" s="19" t="s">
        <v>16</v>
      </c>
      <c r="C272" s="18" t="s">
        <v>158</v>
      </c>
      <c r="D272" s="18" t="s">
        <v>143</v>
      </c>
      <c r="E272" s="20" t="s">
        <v>289</v>
      </c>
      <c r="F272" s="18"/>
      <c r="G272" s="197">
        <f>SUM(G273:G274)</f>
        <v>39513983</v>
      </c>
      <c r="H272" s="197">
        <f>SUM(H273:H274)</f>
        <v>37134472</v>
      </c>
    </row>
    <row r="273" spans="1:8" s="1" customFormat="1" ht="30">
      <c r="A273" s="205" t="s">
        <v>105</v>
      </c>
      <c r="B273" s="19" t="s">
        <v>16</v>
      </c>
      <c r="C273" s="18" t="s">
        <v>158</v>
      </c>
      <c r="D273" s="18" t="s">
        <v>143</v>
      </c>
      <c r="E273" s="20" t="s">
        <v>289</v>
      </c>
      <c r="F273" s="18" t="s">
        <v>147</v>
      </c>
      <c r="G273" s="197">
        <v>35797649</v>
      </c>
      <c r="H273" s="197">
        <v>33418138</v>
      </c>
    </row>
    <row r="274" spans="1:8" s="1" customFormat="1" ht="15">
      <c r="A274" s="205" t="s">
        <v>149</v>
      </c>
      <c r="B274" s="19" t="s">
        <v>16</v>
      </c>
      <c r="C274" s="18" t="s">
        <v>158</v>
      </c>
      <c r="D274" s="18" t="s">
        <v>143</v>
      </c>
      <c r="E274" s="20" t="s">
        <v>289</v>
      </c>
      <c r="F274" s="18" t="s">
        <v>148</v>
      </c>
      <c r="G274" s="197">
        <v>3716334</v>
      </c>
      <c r="H274" s="197">
        <v>3716334</v>
      </c>
    </row>
    <row r="275" spans="1:8" s="1" customFormat="1" ht="30">
      <c r="A275" s="206" t="s">
        <v>98</v>
      </c>
      <c r="B275" s="19" t="s">
        <v>16</v>
      </c>
      <c r="C275" s="18" t="s">
        <v>158</v>
      </c>
      <c r="D275" s="18" t="s">
        <v>143</v>
      </c>
      <c r="E275" s="20" t="s">
        <v>707</v>
      </c>
      <c r="F275" s="18"/>
      <c r="G275" s="197">
        <f>SUM(G276:G277)</f>
        <v>2017600</v>
      </c>
      <c r="H275" s="197">
        <f>SUM(H276:H277)</f>
        <v>2017600</v>
      </c>
    </row>
    <row r="276" spans="1:8" s="1" customFormat="1" ht="60">
      <c r="A276" s="205" t="s">
        <v>212</v>
      </c>
      <c r="B276" s="19" t="s">
        <v>16</v>
      </c>
      <c r="C276" s="18" t="s">
        <v>158</v>
      </c>
      <c r="D276" s="18" t="s">
        <v>143</v>
      </c>
      <c r="E276" s="20" t="s">
        <v>707</v>
      </c>
      <c r="F276" s="18" t="s">
        <v>144</v>
      </c>
      <c r="G276" s="197">
        <v>1872600</v>
      </c>
      <c r="H276" s="197">
        <v>1872600</v>
      </c>
    </row>
    <row r="277" spans="1:8" s="1" customFormat="1" ht="15">
      <c r="A277" s="205" t="s">
        <v>170</v>
      </c>
      <c r="B277" s="19" t="s">
        <v>16</v>
      </c>
      <c r="C277" s="18" t="s">
        <v>158</v>
      </c>
      <c r="D277" s="18" t="s">
        <v>143</v>
      </c>
      <c r="E277" s="20" t="s">
        <v>707</v>
      </c>
      <c r="F277" s="18" t="s">
        <v>169</v>
      </c>
      <c r="G277" s="197">
        <v>145000</v>
      </c>
      <c r="H277" s="197">
        <v>145000</v>
      </c>
    </row>
    <row r="278" spans="1:8" ht="60">
      <c r="A278" s="193" t="s">
        <v>101</v>
      </c>
      <c r="B278" s="19" t="s">
        <v>16</v>
      </c>
      <c r="C278" s="18" t="s">
        <v>158</v>
      </c>
      <c r="D278" s="18" t="s">
        <v>143</v>
      </c>
      <c r="E278" s="20" t="s">
        <v>709</v>
      </c>
      <c r="F278" s="18"/>
      <c r="G278" s="197">
        <f>SUM(G279)</f>
        <v>4302840</v>
      </c>
      <c r="H278" s="197">
        <f>SUM(H279)</f>
        <v>4302840</v>
      </c>
    </row>
    <row r="279" spans="1:8" ht="30">
      <c r="A279" s="205" t="s">
        <v>105</v>
      </c>
      <c r="B279" s="19" t="s">
        <v>16</v>
      </c>
      <c r="C279" s="18" t="s">
        <v>158</v>
      </c>
      <c r="D279" s="18" t="s">
        <v>143</v>
      </c>
      <c r="E279" s="20" t="s">
        <v>709</v>
      </c>
      <c r="F279" s="18" t="s">
        <v>147</v>
      </c>
      <c r="G279" s="197">
        <v>4302840</v>
      </c>
      <c r="H279" s="197">
        <v>4302840</v>
      </c>
    </row>
    <row r="280" spans="1:8" ht="30" customHeight="1">
      <c r="A280" s="206" t="s">
        <v>80</v>
      </c>
      <c r="B280" s="19" t="s">
        <v>16</v>
      </c>
      <c r="C280" s="18" t="s">
        <v>158</v>
      </c>
      <c r="D280" s="18" t="s">
        <v>143</v>
      </c>
      <c r="E280" s="20" t="s">
        <v>830</v>
      </c>
      <c r="F280" s="18"/>
      <c r="G280" s="197">
        <f>SUM(G281)</f>
        <v>0</v>
      </c>
      <c r="H280" s="197">
        <f>SUM(H281)</f>
        <v>150000</v>
      </c>
    </row>
    <row r="281" spans="1:8" ht="30">
      <c r="A281" s="205" t="s">
        <v>105</v>
      </c>
      <c r="B281" s="19" t="s">
        <v>16</v>
      </c>
      <c r="C281" s="18" t="s">
        <v>158</v>
      </c>
      <c r="D281" s="18" t="s">
        <v>143</v>
      </c>
      <c r="E281" s="20" t="s">
        <v>830</v>
      </c>
      <c r="F281" s="18" t="s">
        <v>147</v>
      </c>
      <c r="G281" s="197"/>
      <c r="H281" s="197">
        <v>150000</v>
      </c>
    </row>
    <row r="282" spans="1:8" ht="111" customHeight="1">
      <c r="A282" s="205" t="s">
        <v>585</v>
      </c>
      <c r="B282" s="19" t="s">
        <v>16</v>
      </c>
      <c r="C282" s="18" t="s">
        <v>158</v>
      </c>
      <c r="D282" s="18" t="s">
        <v>143</v>
      </c>
      <c r="E282" s="20" t="s">
        <v>710</v>
      </c>
      <c r="F282" s="18"/>
      <c r="G282" s="197">
        <f>SUM(G283:G284)</f>
        <v>169183637</v>
      </c>
      <c r="H282" s="197">
        <f>SUM(H283:H284)</f>
        <v>169183637</v>
      </c>
    </row>
    <row r="283" spans="1:8" ht="64.5" customHeight="1">
      <c r="A283" s="205" t="s">
        <v>212</v>
      </c>
      <c r="B283" s="19" t="s">
        <v>16</v>
      </c>
      <c r="C283" s="18" t="s">
        <v>158</v>
      </c>
      <c r="D283" s="18" t="s">
        <v>143</v>
      </c>
      <c r="E283" s="20" t="s">
        <v>710</v>
      </c>
      <c r="F283" s="18" t="s">
        <v>144</v>
      </c>
      <c r="G283" s="197">
        <v>161690031</v>
      </c>
      <c r="H283" s="197">
        <v>161690031</v>
      </c>
    </row>
    <row r="284" spans="1:8" s="3" customFormat="1" ht="36" customHeight="1">
      <c r="A284" s="205" t="s">
        <v>105</v>
      </c>
      <c r="B284" s="19" t="s">
        <v>16</v>
      </c>
      <c r="C284" s="18" t="s">
        <v>158</v>
      </c>
      <c r="D284" s="18" t="s">
        <v>143</v>
      </c>
      <c r="E284" s="20" t="s">
        <v>711</v>
      </c>
      <c r="F284" s="18" t="s">
        <v>147</v>
      </c>
      <c r="G284" s="197">
        <v>7493606</v>
      </c>
      <c r="H284" s="197">
        <v>7493606</v>
      </c>
    </row>
    <row r="285" spans="1:8" s="3" customFormat="1" ht="15">
      <c r="A285" s="204" t="s">
        <v>630</v>
      </c>
      <c r="B285" s="19" t="s">
        <v>16</v>
      </c>
      <c r="C285" s="23" t="s">
        <v>158</v>
      </c>
      <c r="D285" s="23" t="s">
        <v>146</v>
      </c>
      <c r="E285" s="21"/>
      <c r="F285" s="23"/>
      <c r="G285" s="198">
        <f>SUM(G286+G291)</f>
        <v>16910843</v>
      </c>
      <c r="H285" s="198">
        <f>SUM(H286+H291)</f>
        <v>16910843</v>
      </c>
    </row>
    <row r="286" spans="1:8" ht="39" customHeight="1">
      <c r="A286" s="204" t="s">
        <v>751</v>
      </c>
      <c r="B286" s="19" t="s">
        <v>16</v>
      </c>
      <c r="C286" s="18" t="s">
        <v>158</v>
      </c>
      <c r="D286" s="18" t="s">
        <v>146</v>
      </c>
      <c r="E286" s="103" t="s">
        <v>752</v>
      </c>
      <c r="F286" s="18"/>
      <c r="G286" s="198">
        <f>SUM(G287)</f>
        <v>5000</v>
      </c>
      <c r="H286" s="198">
        <f>SUM(H287)</f>
        <v>5000</v>
      </c>
    </row>
    <row r="287" spans="1:8" ht="45">
      <c r="A287" s="205" t="s">
        <v>753</v>
      </c>
      <c r="B287" s="19" t="s">
        <v>16</v>
      </c>
      <c r="C287" s="18" t="s">
        <v>158</v>
      </c>
      <c r="D287" s="18" t="s">
        <v>146</v>
      </c>
      <c r="E287" s="104" t="s">
        <v>754</v>
      </c>
      <c r="F287" s="18"/>
      <c r="G287" s="197">
        <f>SUM(G288)</f>
        <v>5000</v>
      </c>
      <c r="H287" s="197">
        <f>SUM(H288)</f>
        <v>5000</v>
      </c>
    </row>
    <row r="288" spans="1:8" ht="45">
      <c r="A288" s="205" t="s">
        <v>755</v>
      </c>
      <c r="B288" s="19" t="s">
        <v>16</v>
      </c>
      <c r="C288" s="18" t="s">
        <v>158</v>
      </c>
      <c r="D288" s="18" t="s">
        <v>146</v>
      </c>
      <c r="E288" s="104" t="s">
        <v>756</v>
      </c>
      <c r="F288" s="18"/>
      <c r="G288" s="197">
        <f>SUM(G289)</f>
        <v>5000</v>
      </c>
      <c r="H288" s="197">
        <f>SUM(H289)</f>
        <v>5000</v>
      </c>
    </row>
    <row r="289" spans="1:8" ht="30">
      <c r="A289" s="205" t="s">
        <v>217</v>
      </c>
      <c r="B289" s="19" t="s">
        <v>16</v>
      </c>
      <c r="C289" s="18" t="s">
        <v>158</v>
      </c>
      <c r="D289" s="18" t="s">
        <v>146</v>
      </c>
      <c r="E289" s="104" t="s">
        <v>765</v>
      </c>
      <c r="F289" s="18"/>
      <c r="G289" s="197">
        <f>SUM(G290)</f>
        <v>5000</v>
      </c>
      <c r="H289" s="197">
        <f>SUM(H290)</f>
        <v>5000</v>
      </c>
    </row>
    <row r="290" spans="1:8" ht="30">
      <c r="A290" s="205" t="s">
        <v>105</v>
      </c>
      <c r="B290" s="19" t="s">
        <v>16</v>
      </c>
      <c r="C290" s="18" t="s">
        <v>158</v>
      </c>
      <c r="D290" s="18" t="s">
        <v>146</v>
      </c>
      <c r="E290" s="104" t="s">
        <v>765</v>
      </c>
      <c r="F290" s="18" t="s">
        <v>147</v>
      </c>
      <c r="G290" s="197">
        <v>5000</v>
      </c>
      <c r="H290" s="197">
        <v>5000</v>
      </c>
    </row>
    <row r="291" spans="1:8" ht="28.5">
      <c r="A291" s="207" t="s">
        <v>186</v>
      </c>
      <c r="B291" s="19" t="s">
        <v>16</v>
      </c>
      <c r="C291" s="18" t="s">
        <v>158</v>
      </c>
      <c r="D291" s="18" t="s">
        <v>146</v>
      </c>
      <c r="E291" s="21" t="s">
        <v>287</v>
      </c>
      <c r="F291" s="18"/>
      <c r="G291" s="197">
        <f>SUM(G292)</f>
        <v>16905843</v>
      </c>
      <c r="H291" s="197">
        <f>SUM(H292)</f>
        <v>16905843</v>
      </c>
    </row>
    <row r="292" spans="1:8" ht="45">
      <c r="A292" s="206" t="s">
        <v>187</v>
      </c>
      <c r="B292" s="19" t="s">
        <v>16</v>
      </c>
      <c r="C292" s="18" t="s">
        <v>158</v>
      </c>
      <c r="D292" s="18" t="s">
        <v>146</v>
      </c>
      <c r="E292" s="20" t="s">
        <v>288</v>
      </c>
      <c r="F292" s="18"/>
      <c r="G292" s="197">
        <f>SUM(G293)</f>
        <v>16905843</v>
      </c>
      <c r="H292" s="197">
        <f>SUM(H293)</f>
        <v>16905843</v>
      </c>
    </row>
    <row r="293" spans="1:8" ht="30">
      <c r="A293" s="205" t="s">
        <v>217</v>
      </c>
      <c r="B293" s="19" t="s">
        <v>16</v>
      </c>
      <c r="C293" s="18" t="s">
        <v>158</v>
      </c>
      <c r="D293" s="18" t="s">
        <v>146</v>
      </c>
      <c r="E293" s="20" t="s">
        <v>289</v>
      </c>
      <c r="F293" s="18"/>
      <c r="G293" s="197">
        <f>SUM(G294:G296)</f>
        <v>16905843</v>
      </c>
      <c r="H293" s="197">
        <f>SUM(H294:H296)</f>
        <v>16905843</v>
      </c>
    </row>
    <row r="294" spans="1:8" ht="60">
      <c r="A294" s="205" t="s">
        <v>212</v>
      </c>
      <c r="B294" s="19" t="s">
        <v>16</v>
      </c>
      <c r="C294" s="18" t="s">
        <v>158</v>
      </c>
      <c r="D294" s="18" t="s">
        <v>146</v>
      </c>
      <c r="E294" s="20" t="s">
        <v>289</v>
      </c>
      <c r="F294" s="18" t="s">
        <v>144</v>
      </c>
      <c r="G294" s="197">
        <v>14125500</v>
      </c>
      <c r="H294" s="197">
        <v>14125500</v>
      </c>
    </row>
    <row r="295" spans="1:8" ht="30">
      <c r="A295" s="205" t="s">
        <v>105</v>
      </c>
      <c r="B295" s="19" t="s">
        <v>16</v>
      </c>
      <c r="C295" s="18" t="s">
        <v>158</v>
      </c>
      <c r="D295" s="18" t="s">
        <v>146</v>
      </c>
      <c r="E295" s="20" t="s">
        <v>289</v>
      </c>
      <c r="F295" s="18" t="s">
        <v>147</v>
      </c>
      <c r="G295" s="197">
        <v>1657258</v>
      </c>
      <c r="H295" s="197">
        <v>1657258</v>
      </c>
    </row>
    <row r="296" spans="1:8" ht="15">
      <c r="A296" s="205" t="s">
        <v>149</v>
      </c>
      <c r="B296" s="19" t="s">
        <v>16</v>
      </c>
      <c r="C296" s="18" t="s">
        <v>158</v>
      </c>
      <c r="D296" s="18" t="s">
        <v>146</v>
      </c>
      <c r="E296" s="20" t="s">
        <v>289</v>
      </c>
      <c r="F296" s="18" t="s">
        <v>148</v>
      </c>
      <c r="G296" s="197">
        <v>1123085</v>
      </c>
      <c r="H296" s="197">
        <v>1123085</v>
      </c>
    </row>
    <row r="297" spans="1:8" ht="15">
      <c r="A297" s="204" t="s">
        <v>160</v>
      </c>
      <c r="B297" s="19" t="s">
        <v>16</v>
      </c>
      <c r="C297" s="23" t="s">
        <v>158</v>
      </c>
      <c r="D297" s="23" t="s">
        <v>158</v>
      </c>
      <c r="E297" s="21"/>
      <c r="F297" s="18"/>
      <c r="G297" s="198">
        <f>SUM(G298)</f>
        <v>1800000</v>
      </c>
      <c r="H297" s="198">
        <f>SUM(H298)</f>
        <v>1800000</v>
      </c>
    </row>
    <row r="298" spans="1:8" ht="28.5">
      <c r="A298" s="207" t="s">
        <v>178</v>
      </c>
      <c r="B298" s="19" t="s">
        <v>16</v>
      </c>
      <c r="C298" s="23" t="s">
        <v>158</v>
      </c>
      <c r="D298" s="23" t="s">
        <v>158</v>
      </c>
      <c r="E298" s="21" t="s">
        <v>259</v>
      </c>
      <c r="F298" s="18"/>
      <c r="G298" s="197">
        <f>SUM(G299)</f>
        <v>1800000</v>
      </c>
      <c r="H298" s="197">
        <f>SUM(H299)</f>
        <v>1800000</v>
      </c>
    </row>
    <row r="299" spans="1:8" ht="15">
      <c r="A299" s="206" t="s">
        <v>179</v>
      </c>
      <c r="B299" s="19" t="s">
        <v>16</v>
      </c>
      <c r="C299" s="18" t="s">
        <v>158</v>
      </c>
      <c r="D299" s="18" t="s">
        <v>158</v>
      </c>
      <c r="E299" s="20" t="s">
        <v>284</v>
      </c>
      <c r="F299" s="18"/>
      <c r="G299" s="197">
        <f>SUM(G302+G300)</f>
        <v>1800000</v>
      </c>
      <c r="H299" s="197">
        <f>SUM(H302+H300)</f>
        <v>1800000</v>
      </c>
    </row>
    <row r="300" spans="1:8" ht="15">
      <c r="A300" s="206" t="s">
        <v>218</v>
      </c>
      <c r="B300" s="19" t="s">
        <v>16</v>
      </c>
      <c r="C300" s="18" t="s">
        <v>158</v>
      </c>
      <c r="D300" s="18" t="s">
        <v>158</v>
      </c>
      <c r="E300" s="20" t="s">
        <v>700</v>
      </c>
      <c r="F300" s="18"/>
      <c r="G300" s="197">
        <f>SUM(G301)</f>
        <v>100000</v>
      </c>
      <c r="H300" s="197">
        <f>SUM(H301)</f>
        <v>100000</v>
      </c>
    </row>
    <row r="301" spans="1:8" ht="30">
      <c r="A301" s="205" t="s">
        <v>105</v>
      </c>
      <c r="B301" s="19" t="s">
        <v>16</v>
      </c>
      <c r="C301" s="18" t="s">
        <v>158</v>
      </c>
      <c r="D301" s="18" t="s">
        <v>158</v>
      </c>
      <c r="E301" s="20" t="s">
        <v>700</v>
      </c>
      <c r="F301" s="18" t="s">
        <v>147</v>
      </c>
      <c r="G301" s="197">
        <v>100000</v>
      </c>
      <c r="H301" s="197">
        <v>100000</v>
      </c>
    </row>
    <row r="302" spans="1:8" ht="30">
      <c r="A302" s="193" t="s">
        <v>90</v>
      </c>
      <c r="B302" s="19" t="s">
        <v>16</v>
      </c>
      <c r="C302" s="18" t="s">
        <v>158</v>
      </c>
      <c r="D302" s="18" t="s">
        <v>158</v>
      </c>
      <c r="E302" s="20" t="s">
        <v>701</v>
      </c>
      <c r="F302" s="18"/>
      <c r="G302" s="197">
        <f>SUM(G303:G304)</f>
        <v>1700000</v>
      </c>
      <c r="H302" s="197">
        <f>SUM(H303:H304)</f>
        <v>1700000</v>
      </c>
    </row>
    <row r="303" spans="1:8" ht="30">
      <c r="A303" s="205" t="s">
        <v>105</v>
      </c>
      <c r="B303" s="19" t="s">
        <v>16</v>
      </c>
      <c r="C303" s="18" t="s">
        <v>158</v>
      </c>
      <c r="D303" s="18" t="s">
        <v>158</v>
      </c>
      <c r="E303" s="20" t="s">
        <v>701</v>
      </c>
      <c r="F303" s="18" t="s">
        <v>147</v>
      </c>
      <c r="G303" s="197">
        <v>346571</v>
      </c>
      <c r="H303" s="197">
        <v>346571</v>
      </c>
    </row>
    <row r="304" spans="1:8" ht="15">
      <c r="A304" s="205" t="s">
        <v>170</v>
      </c>
      <c r="B304" s="19" t="s">
        <v>16</v>
      </c>
      <c r="C304" s="18" t="s">
        <v>158</v>
      </c>
      <c r="D304" s="18" t="s">
        <v>158</v>
      </c>
      <c r="E304" s="20" t="s">
        <v>701</v>
      </c>
      <c r="F304" s="18" t="s">
        <v>169</v>
      </c>
      <c r="G304" s="197">
        <v>1353429</v>
      </c>
      <c r="H304" s="197">
        <v>1353429</v>
      </c>
    </row>
    <row r="305" spans="1:8" ht="15">
      <c r="A305" s="204" t="s">
        <v>161</v>
      </c>
      <c r="B305" s="19" t="s">
        <v>16</v>
      </c>
      <c r="C305" s="23" t="s">
        <v>158</v>
      </c>
      <c r="D305" s="23" t="s">
        <v>162</v>
      </c>
      <c r="E305" s="21"/>
      <c r="F305" s="18"/>
      <c r="G305" s="198">
        <f>SUM(G306)</f>
        <v>8943062</v>
      </c>
      <c r="H305" s="198">
        <f>SUM(H306)</f>
        <v>8853062</v>
      </c>
    </row>
    <row r="306" spans="1:8" ht="28.5">
      <c r="A306" s="207" t="s">
        <v>186</v>
      </c>
      <c r="B306" s="19" t="s">
        <v>16</v>
      </c>
      <c r="C306" s="23" t="s">
        <v>158</v>
      </c>
      <c r="D306" s="23" t="s">
        <v>162</v>
      </c>
      <c r="E306" s="21" t="s">
        <v>287</v>
      </c>
      <c r="F306" s="18"/>
      <c r="G306" s="197">
        <f>SUM(G307)</f>
        <v>8943062</v>
      </c>
      <c r="H306" s="197">
        <f>SUM(H307)</f>
        <v>8853062</v>
      </c>
    </row>
    <row r="307" spans="1:8" ht="45">
      <c r="A307" s="206" t="s">
        <v>187</v>
      </c>
      <c r="B307" s="19" t="s">
        <v>16</v>
      </c>
      <c r="C307" s="18" t="s">
        <v>158</v>
      </c>
      <c r="D307" s="18" t="s">
        <v>162</v>
      </c>
      <c r="E307" s="20" t="s">
        <v>288</v>
      </c>
      <c r="F307" s="18"/>
      <c r="G307" s="197">
        <f>SUM(G308+G310+G314)</f>
        <v>8943062</v>
      </c>
      <c r="H307" s="197">
        <f>SUM(H308+H310+H314)</f>
        <v>8853062</v>
      </c>
    </row>
    <row r="308" spans="1:8" ht="45">
      <c r="A308" s="205" t="s">
        <v>131</v>
      </c>
      <c r="B308" s="19" t="s">
        <v>16</v>
      </c>
      <c r="C308" s="18" t="s">
        <v>158</v>
      </c>
      <c r="D308" s="18" t="s">
        <v>162</v>
      </c>
      <c r="E308" s="20" t="s">
        <v>712</v>
      </c>
      <c r="F308" s="18"/>
      <c r="G308" s="197">
        <f>SUM(G309)</f>
        <v>166326</v>
      </c>
      <c r="H308" s="197">
        <f>SUM(H309)</f>
        <v>166326</v>
      </c>
    </row>
    <row r="309" spans="1:8" ht="60">
      <c r="A309" s="205" t="s">
        <v>126</v>
      </c>
      <c r="B309" s="19" t="s">
        <v>16</v>
      </c>
      <c r="C309" s="18" t="s">
        <v>158</v>
      </c>
      <c r="D309" s="18" t="s">
        <v>162</v>
      </c>
      <c r="E309" s="18" t="s">
        <v>712</v>
      </c>
      <c r="F309" s="18" t="s">
        <v>144</v>
      </c>
      <c r="G309" s="197">
        <v>166326</v>
      </c>
      <c r="H309" s="197">
        <v>166326</v>
      </c>
    </row>
    <row r="310" spans="1:8" ht="30">
      <c r="A310" s="205" t="s">
        <v>217</v>
      </c>
      <c r="B310" s="19" t="s">
        <v>16</v>
      </c>
      <c r="C310" s="18" t="s">
        <v>158</v>
      </c>
      <c r="D310" s="18" t="s">
        <v>162</v>
      </c>
      <c r="E310" s="18" t="s">
        <v>289</v>
      </c>
      <c r="F310" s="18"/>
      <c r="G310" s="197">
        <f>SUM(G311:G313)</f>
        <v>8676736</v>
      </c>
      <c r="H310" s="197">
        <f>SUM(H311:H313)</f>
        <v>8676736</v>
      </c>
    </row>
    <row r="311" spans="1:8" ht="60">
      <c r="A311" s="205" t="s">
        <v>212</v>
      </c>
      <c r="B311" s="19" t="s">
        <v>16</v>
      </c>
      <c r="C311" s="18" t="s">
        <v>158</v>
      </c>
      <c r="D311" s="18" t="s">
        <v>162</v>
      </c>
      <c r="E311" s="18" t="s">
        <v>289</v>
      </c>
      <c r="F311" s="18" t="s">
        <v>144</v>
      </c>
      <c r="G311" s="197">
        <v>7950800</v>
      </c>
      <c r="H311" s="197">
        <v>7950800</v>
      </c>
    </row>
    <row r="312" spans="1:8" ht="30">
      <c r="A312" s="205" t="s">
        <v>105</v>
      </c>
      <c r="B312" s="19" t="s">
        <v>16</v>
      </c>
      <c r="C312" s="18" t="s">
        <v>158</v>
      </c>
      <c r="D312" s="18" t="s">
        <v>162</v>
      </c>
      <c r="E312" s="18" t="s">
        <v>713</v>
      </c>
      <c r="F312" s="18" t="s">
        <v>147</v>
      </c>
      <c r="G312" s="197">
        <v>715936</v>
      </c>
      <c r="H312" s="197">
        <v>715936</v>
      </c>
    </row>
    <row r="313" spans="1:8" ht="15">
      <c r="A313" s="205" t="s">
        <v>149</v>
      </c>
      <c r="B313" s="19" t="s">
        <v>16</v>
      </c>
      <c r="C313" s="18" t="s">
        <v>158</v>
      </c>
      <c r="D313" s="18" t="s">
        <v>162</v>
      </c>
      <c r="E313" s="18" t="s">
        <v>713</v>
      </c>
      <c r="F313" s="18" t="s">
        <v>148</v>
      </c>
      <c r="G313" s="197">
        <v>10000</v>
      </c>
      <c r="H313" s="197">
        <v>10000</v>
      </c>
    </row>
    <row r="314" spans="1:8" ht="15">
      <c r="A314" s="206" t="s">
        <v>93</v>
      </c>
      <c r="B314" s="19" t="s">
        <v>16</v>
      </c>
      <c r="C314" s="18" t="s">
        <v>158</v>
      </c>
      <c r="D314" s="18" t="s">
        <v>162</v>
      </c>
      <c r="E314" s="18" t="s">
        <v>714</v>
      </c>
      <c r="F314" s="18"/>
      <c r="G314" s="197">
        <f>SUM(G315)</f>
        <v>100000</v>
      </c>
      <c r="H314" s="197">
        <f>SUM(H315)</f>
        <v>10000</v>
      </c>
    </row>
    <row r="315" spans="1:8" ht="30">
      <c r="A315" s="205" t="s">
        <v>105</v>
      </c>
      <c r="B315" s="19" t="s">
        <v>16</v>
      </c>
      <c r="C315" s="18" t="s">
        <v>158</v>
      </c>
      <c r="D315" s="18" t="s">
        <v>162</v>
      </c>
      <c r="E315" s="18" t="s">
        <v>714</v>
      </c>
      <c r="F315" s="18" t="s">
        <v>147</v>
      </c>
      <c r="G315" s="197">
        <v>100000</v>
      </c>
      <c r="H315" s="197">
        <v>10000</v>
      </c>
    </row>
    <row r="316" spans="1:8" ht="15">
      <c r="A316" s="204" t="s">
        <v>163</v>
      </c>
      <c r="B316" s="19" t="s">
        <v>16</v>
      </c>
      <c r="C316" s="23" t="s">
        <v>165</v>
      </c>
      <c r="D316" s="23"/>
      <c r="E316" s="21"/>
      <c r="F316" s="18"/>
      <c r="G316" s="198">
        <f>SUM(G317+G326)</f>
        <v>15091906</v>
      </c>
      <c r="H316" s="198">
        <f>SUM(H317+H326)</f>
        <v>15091906</v>
      </c>
    </row>
    <row r="317" spans="1:8" ht="15">
      <c r="A317" s="204" t="s">
        <v>164</v>
      </c>
      <c r="B317" s="19" t="s">
        <v>16</v>
      </c>
      <c r="C317" s="23" t="s">
        <v>165</v>
      </c>
      <c r="D317" s="23" t="s">
        <v>141</v>
      </c>
      <c r="E317" s="21"/>
      <c r="F317" s="18"/>
      <c r="G317" s="198">
        <f>SUM(G318)</f>
        <v>13930334</v>
      </c>
      <c r="H317" s="198">
        <f>SUM(H318)</f>
        <v>13930334</v>
      </c>
    </row>
    <row r="318" spans="1:8" ht="28.5">
      <c r="A318" s="207" t="s">
        <v>186</v>
      </c>
      <c r="B318" s="19" t="s">
        <v>16</v>
      </c>
      <c r="C318" s="23" t="s">
        <v>165</v>
      </c>
      <c r="D318" s="23" t="s">
        <v>141</v>
      </c>
      <c r="E318" s="21" t="s">
        <v>287</v>
      </c>
      <c r="F318" s="18"/>
      <c r="G318" s="197">
        <f>SUM(G319)</f>
        <v>13930334</v>
      </c>
      <c r="H318" s="197">
        <f>SUM(H319)</f>
        <v>13930334</v>
      </c>
    </row>
    <row r="319" spans="1:8" ht="45">
      <c r="A319" s="206" t="s">
        <v>187</v>
      </c>
      <c r="B319" s="19" t="s">
        <v>16</v>
      </c>
      <c r="C319" s="18" t="s">
        <v>165</v>
      </c>
      <c r="D319" s="18" t="s">
        <v>141</v>
      </c>
      <c r="E319" s="20" t="s">
        <v>288</v>
      </c>
      <c r="F319" s="18"/>
      <c r="G319" s="197">
        <f>SUM(G320+G324)</f>
        <v>13930334</v>
      </c>
      <c r="H319" s="197">
        <f>SUM(H320+H324)</f>
        <v>13930334</v>
      </c>
    </row>
    <row r="320" spans="1:8" ht="30">
      <c r="A320" s="205" t="s">
        <v>217</v>
      </c>
      <c r="B320" s="19" t="s">
        <v>16</v>
      </c>
      <c r="C320" s="18" t="s">
        <v>165</v>
      </c>
      <c r="D320" s="18" t="s">
        <v>141</v>
      </c>
      <c r="E320" s="20" t="s">
        <v>289</v>
      </c>
      <c r="F320" s="18"/>
      <c r="G320" s="197">
        <f>SUM(G321:G323)</f>
        <v>13830334</v>
      </c>
      <c r="H320" s="197">
        <f>SUM(H321:H323)</f>
        <v>13830334</v>
      </c>
    </row>
    <row r="321" spans="1:8" ht="60">
      <c r="A321" s="205" t="s">
        <v>212</v>
      </c>
      <c r="B321" s="19" t="s">
        <v>16</v>
      </c>
      <c r="C321" s="18" t="s">
        <v>165</v>
      </c>
      <c r="D321" s="18" t="s">
        <v>141</v>
      </c>
      <c r="E321" s="18" t="s">
        <v>289</v>
      </c>
      <c r="F321" s="18" t="s">
        <v>144</v>
      </c>
      <c r="G321" s="197">
        <v>10913200</v>
      </c>
      <c r="H321" s="197">
        <v>10913200</v>
      </c>
    </row>
    <row r="322" spans="1:8" ht="30">
      <c r="A322" s="205" t="s">
        <v>105</v>
      </c>
      <c r="B322" s="19" t="s">
        <v>16</v>
      </c>
      <c r="C322" s="18" t="s">
        <v>165</v>
      </c>
      <c r="D322" s="18" t="s">
        <v>141</v>
      </c>
      <c r="E322" s="18" t="s">
        <v>289</v>
      </c>
      <c r="F322" s="18" t="s">
        <v>147</v>
      </c>
      <c r="G322" s="197">
        <v>2850590</v>
      </c>
      <c r="H322" s="197">
        <v>2850590</v>
      </c>
    </row>
    <row r="323" spans="1:8" ht="15">
      <c r="A323" s="205" t="s">
        <v>149</v>
      </c>
      <c r="B323" s="19" t="s">
        <v>16</v>
      </c>
      <c r="C323" s="18" t="s">
        <v>165</v>
      </c>
      <c r="D323" s="18" t="s">
        <v>141</v>
      </c>
      <c r="E323" s="18" t="s">
        <v>289</v>
      </c>
      <c r="F323" s="18" t="s">
        <v>148</v>
      </c>
      <c r="G323" s="197">
        <v>66544</v>
      </c>
      <c r="H323" s="197">
        <v>66544</v>
      </c>
    </row>
    <row r="324" spans="1:8" ht="45">
      <c r="A324" s="205" t="s">
        <v>787</v>
      </c>
      <c r="B324" s="19" t="s">
        <v>16</v>
      </c>
      <c r="C324" s="18" t="s">
        <v>165</v>
      </c>
      <c r="D324" s="18" t="s">
        <v>141</v>
      </c>
      <c r="E324" s="18" t="s">
        <v>831</v>
      </c>
      <c r="F324" s="18"/>
      <c r="G324" s="197">
        <f>SUM(G325)</f>
        <v>100000</v>
      </c>
      <c r="H324" s="197">
        <f>SUM(H325)</f>
        <v>100000</v>
      </c>
    </row>
    <row r="325" spans="1:8" ht="30">
      <c r="A325" s="205" t="s">
        <v>105</v>
      </c>
      <c r="B325" s="19" t="s">
        <v>16</v>
      </c>
      <c r="C325" s="18" t="s">
        <v>165</v>
      </c>
      <c r="D325" s="18" t="s">
        <v>141</v>
      </c>
      <c r="E325" s="18" t="s">
        <v>831</v>
      </c>
      <c r="F325" s="18" t="s">
        <v>147</v>
      </c>
      <c r="G325" s="197">
        <v>100000</v>
      </c>
      <c r="H325" s="197">
        <v>100000</v>
      </c>
    </row>
    <row r="326" spans="1:8" ht="28.5">
      <c r="A326" s="204" t="s">
        <v>166</v>
      </c>
      <c r="B326" s="19" t="s">
        <v>16</v>
      </c>
      <c r="C326" s="23" t="s">
        <v>165</v>
      </c>
      <c r="D326" s="23" t="s">
        <v>151</v>
      </c>
      <c r="E326" s="21"/>
      <c r="F326" s="18"/>
      <c r="G326" s="198">
        <f>SUM(G327)</f>
        <v>1161572</v>
      </c>
      <c r="H326" s="198">
        <f>SUM(H327)</f>
        <v>1161572</v>
      </c>
    </row>
    <row r="327" spans="1:8" ht="28.5">
      <c r="A327" s="207" t="s">
        <v>186</v>
      </c>
      <c r="B327" s="19" t="s">
        <v>16</v>
      </c>
      <c r="C327" s="23" t="s">
        <v>165</v>
      </c>
      <c r="D327" s="23" t="s">
        <v>151</v>
      </c>
      <c r="E327" s="21" t="s">
        <v>287</v>
      </c>
      <c r="F327" s="18"/>
      <c r="G327" s="197">
        <f>SUM(G328)</f>
        <v>1161572</v>
      </c>
      <c r="H327" s="197">
        <f>SUM(H328)</f>
        <v>1161572</v>
      </c>
    </row>
    <row r="328" spans="1:8" ht="45">
      <c r="A328" s="206" t="s">
        <v>187</v>
      </c>
      <c r="B328" s="19" t="s">
        <v>16</v>
      </c>
      <c r="C328" s="18" t="s">
        <v>165</v>
      </c>
      <c r="D328" s="18" t="s">
        <v>151</v>
      </c>
      <c r="E328" s="20" t="s">
        <v>288</v>
      </c>
      <c r="F328" s="18"/>
      <c r="G328" s="197">
        <f>SUM(G329+G331)</f>
        <v>1161572</v>
      </c>
      <c r="H328" s="197">
        <f>SUM(H329+H331)</f>
        <v>1161572</v>
      </c>
    </row>
    <row r="329" spans="1:8" ht="60">
      <c r="A329" s="205" t="s">
        <v>219</v>
      </c>
      <c r="B329" s="19" t="s">
        <v>16</v>
      </c>
      <c r="C329" s="18" t="s">
        <v>165</v>
      </c>
      <c r="D329" s="18" t="s">
        <v>151</v>
      </c>
      <c r="E329" s="18" t="s">
        <v>715</v>
      </c>
      <c r="F329" s="18"/>
      <c r="G329" s="197">
        <f>SUM(G330)</f>
        <v>52872</v>
      </c>
      <c r="H329" s="197">
        <f>SUM(H330)</f>
        <v>52872</v>
      </c>
    </row>
    <row r="330" spans="1:8" ht="60">
      <c r="A330" s="205" t="s">
        <v>212</v>
      </c>
      <c r="B330" s="19" t="s">
        <v>16</v>
      </c>
      <c r="C330" s="18" t="s">
        <v>165</v>
      </c>
      <c r="D330" s="18" t="s">
        <v>151</v>
      </c>
      <c r="E330" s="18" t="s">
        <v>715</v>
      </c>
      <c r="F330" s="18" t="s">
        <v>144</v>
      </c>
      <c r="G330" s="197">
        <v>52872</v>
      </c>
      <c r="H330" s="197">
        <v>52872</v>
      </c>
    </row>
    <row r="331" spans="1:8" ht="30">
      <c r="A331" s="205" t="s">
        <v>217</v>
      </c>
      <c r="B331" s="19" t="s">
        <v>16</v>
      </c>
      <c r="C331" s="18" t="s">
        <v>165</v>
      </c>
      <c r="D331" s="18" t="s">
        <v>151</v>
      </c>
      <c r="E331" s="20" t="s">
        <v>289</v>
      </c>
      <c r="F331" s="18"/>
      <c r="G331" s="197">
        <f>SUM(G332:G334)</f>
        <v>1108700</v>
      </c>
      <c r="H331" s="197">
        <f>SUM(H332:H334)</f>
        <v>1108700</v>
      </c>
    </row>
    <row r="332" spans="1:8" ht="60">
      <c r="A332" s="205" t="s">
        <v>212</v>
      </c>
      <c r="B332" s="19" t="s">
        <v>16</v>
      </c>
      <c r="C332" s="18" t="s">
        <v>165</v>
      </c>
      <c r="D332" s="18" t="s">
        <v>151</v>
      </c>
      <c r="E332" s="18" t="s">
        <v>289</v>
      </c>
      <c r="F332" s="18" t="s">
        <v>144</v>
      </c>
      <c r="G332" s="197">
        <v>822700</v>
      </c>
      <c r="H332" s="197">
        <v>822700</v>
      </c>
    </row>
    <row r="333" spans="1:8" ht="30">
      <c r="A333" s="205" t="s">
        <v>105</v>
      </c>
      <c r="B333" s="19" t="s">
        <v>16</v>
      </c>
      <c r="C333" s="18" t="s">
        <v>165</v>
      </c>
      <c r="D333" s="18" t="s">
        <v>151</v>
      </c>
      <c r="E333" s="18" t="s">
        <v>289</v>
      </c>
      <c r="F333" s="18" t="s">
        <v>147</v>
      </c>
      <c r="G333" s="197">
        <v>285000</v>
      </c>
      <c r="H333" s="197">
        <v>285000</v>
      </c>
    </row>
    <row r="334" spans="1:8" ht="15">
      <c r="A334" s="205" t="s">
        <v>149</v>
      </c>
      <c r="B334" s="19" t="s">
        <v>16</v>
      </c>
      <c r="C334" s="18" t="s">
        <v>165</v>
      </c>
      <c r="D334" s="18" t="s">
        <v>151</v>
      </c>
      <c r="E334" s="18" t="s">
        <v>289</v>
      </c>
      <c r="F334" s="18" t="s">
        <v>148</v>
      </c>
      <c r="G334" s="197">
        <v>1000</v>
      </c>
      <c r="H334" s="197">
        <v>1000</v>
      </c>
    </row>
    <row r="335" spans="1:8" ht="15">
      <c r="A335" s="204" t="s">
        <v>629</v>
      </c>
      <c r="B335" s="19" t="s">
        <v>16</v>
      </c>
      <c r="C335" s="23" t="s">
        <v>162</v>
      </c>
      <c r="D335" s="23" t="s">
        <v>204</v>
      </c>
      <c r="E335" s="23"/>
      <c r="F335" s="23"/>
      <c r="G335" s="198">
        <f>SUM(G336)</f>
        <v>60482</v>
      </c>
      <c r="H335" s="198">
        <f>SUM(H336)</f>
        <v>60482</v>
      </c>
    </row>
    <row r="336" spans="1:8" ht="15">
      <c r="A336" s="205" t="s">
        <v>628</v>
      </c>
      <c r="B336" s="19" t="s">
        <v>16</v>
      </c>
      <c r="C336" s="18" t="s">
        <v>162</v>
      </c>
      <c r="D336" s="18" t="s">
        <v>158</v>
      </c>
      <c r="E336" s="18"/>
      <c r="F336" s="18"/>
      <c r="G336" s="197">
        <f>SUM(G337)</f>
        <v>60482</v>
      </c>
      <c r="H336" s="197">
        <f>SUM(H337)</f>
        <v>60482</v>
      </c>
    </row>
    <row r="337" spans="1:8" ht="28.5">
      <c r="A337" s="207" t="s">
        <v>178</v>
      </c>
      <c r="B337" s="19" t="s">
        <v>16</v>
      </c>
      <c r="C337" s="23" t="s">
        <v>162</v>
      </c>
      <c r="D337" s="23" t="s">
        <v>158</v>
      </c>
      <c r="E337" s="21" t="s">
        <v>259</v>
      </c>
      <c r="F337" s="23"/>
      <c r="G337" s="197">
        <f>SUM(G338)</f>
        <v>60482</v>
      </c>
      <c r="H337" s="197">
        <f>SUM(H338)</f>
        <v>60482</v>
      </c>
    </row>
    <row r="338" spans="1:8" ht="15">
      <c r="A338" s="206" t="s">
        <v>179</v>
      </c>
      <c r="B338" s="19" t="s">
        <v>16</v>
      </c>
      <c r="C338" s="18" t="s">
        <v>162</v>
      </c>
      <c r="D338" s="18" t="s">
        <v>158</v>
      </c>
      <c r="E338" s="20" t="s">
        <v>284</v>
      </c>
      <c r="F338" s="18"/>
      <c r="G338" s="197">
        <f>SUM(G341+G339)</f>
        <v>60482</v>
      </c>
      <c r="H338" s="197">
        <f>SUM(H341+H339)</f>
        <v>60482</v>
      </c>
    </row>
    <row r="339" spans="1:8" ht="30">
      <c r="A339" s="27" t="s">
        <v>936</v>
      </c>
      <c r="B339" s="19" t="s">
        <v>16</v>
      </c>
      <c r="C339" s="23" t="s">
        <v>162</v>
      </c>
      <c r="D339" s="18" t="s">
        <v>158</v>
      </c>
      <c r="E339" s="20" t="s">
        <v>594</v>
      </c>
      <c r="F339" s="18"/>
      <c r="G339" s="197">
        <f>SUM(G340)</f>
        <v>31262</v>
      </c>
      <c r="H339" s="197">
        <f>SUM(H340)</f>
        <v>31262</v>
      </c>
    </row>
    <row r="340" spans="1:8" ht="30">
      <c r="A340" s="205" t="s">
        <v>105</v>
      </c>
      <c r="B340" s="19" t="s">
        <v>16</v>
      </c>
      <c r="C340" s="18" t="s">
        <v>162</v>
      </c>
      <c r="D340" s="18" t="s">
        <v>158</v>
      </c>
      <c r="E340" s="20" t="s">
        <v>594</v>
      </c>
      <c r="F340" s="18" t="s">
        <v>147</v>
      </c>
      <c r="G340" s="197">
        <v>31262</v>
      </c>
      <c r="H340" s="197">
        <v>31262</v>
      </c>
    </row>
    <row r="341" spans="1:8" ht="60">
      <c r="A341" s="206" t="s">
        <v>595</v>
      </c>
      <c r="B341" s="19" t="s">
        <v>16</v>
      </c>
      <c r="C341" s="18" t="s">
        <v>162</v>
      </c>
      <c r="D341" s="18" t="s">
        <v>158</v>
      </c>
      <c r="E341" s="20" t="s">
        <v>596</v>
      </c>
      <c r="F341" s="18"/>
      <c r="G341" s="197">
        <f>SUM(G342)</f>
        <v>29220</v>
      </c>
      <c r="H341" s="197">
        <f>SUM(H342)</f>
        <v>29220</v>
      </c>
    </row>
    <row r="342" spans="1:8" ht="60">
      <c r="A342" s="205" t="s">
        <v>212</v>
      </c>
      <c r="B342" s="19" t="s">
        <v>16</v>
      </c>
      <c r="C342" s="18" t="s">
        <v>162</v>
      </c>
      <c r="D342" s="18" t="s">
        <v>158</v>
      </c>
      <c r="E342" s="20" t="s">
        <v>596</v>
      </c>
      <c r="F342" s="18" t="s">
        <v>144</v>
      </c>
      <c r="G342" s="197">
        <v>29220</v>
      </c>
      <c r="H342" s="197">
        <v>29220</v>
      </c>
    </row>
    <row r="343" spans="1:8" ht="15">
      <c r="A343" s="204" t="s">
        <v>167</v>
      </c>
      <c r="B343" s="19" t="s">
        <v>16</v>
      </c>
      <c r="C343" s="21">
        <v>10</v>
      </c>
      <c r="D343" s="21"/>
      <c r="E343" s="21"/>
      <c r="F343" s="18"/>
      <c r="G343" s="198">
        <f>SUM(G344+G354+G398)</f>
        <v>45998631</v>
      </c>
      <c r="H343" s="198">
        <f>SUM(H344+H354+H398)</f>
        <v>45998631</v>
      </c>
    </row>
    <row r="344" spans="1:8" ht="23.25" customHeight="1">
      <c r="A344" s="204" t="s">
        <v>168</v>
      </c>
      <c r="B344" s="19" t="s">
        <v>16</v>
      </c>
      <c r="C344" s="21">
        <v>10</v>
      </c>
      <c r="D344" s="23" t="s">
        <v>141</v>
      </c>
      <c r="E344" s="21"/>
      <c r="F344" s="18"/>
      <c r="G344" s="198">
        <f>SUM(G345+G350)</f>
        <v>220000</v>
      </c>
      <c r="H344" s="198">
        <f>SUM(H345+H350)</f>
        <v>220000</v>
      </c>
    </row>
    <row r="345" spans="1:8" ht="50.25" customHeight="1">
      <c r="A345" s="207" t="s">
        <v>181</v>
      </c>
      <c r="B345" s="19" t="s">
        <v>16</v>
      </c>
      <c r="C345" s="23" t="s">
        <v>127</v>
      </c>
      <c r="D345" s="23" t="s">
        <v>141</v>
      </c>
      <c r="E345" s="21" t="s">
        <v>237</v>
      </c>
      <c r="F345" s="18"/>
      <c r="G345" s="197">
        <f>SUM(G346)</f>
        <v>220000</v>
      </c>
      <c r="H345" s="197">
        <f>SUM(H346)</f>
        <v>0</v>
      </c>
    </row>
    <row r="346" spans="1:8" ht="60">
      <c r="A346" s="205" t="s">
        <v>747</v>
      </c>
      <c r="B346" s="19" t="s">
        <v>16</v>
      </c>
      <c r="C346" s="20">
        <v>10</v>
      </c>
      <c r="D346" s="18" t="s">
        <v>141</v>
      </c>
      <c r="E346" s="20" t="s">
        <v>367</v>
      </c>
      <c r="F346" s="18"/>
      <c r="G346" s="197">
        <f>SUM(G348)</f>
        <v>220000</v>
      </c>
      <c r="H346" s="197">
        <f>SUM(H348)</f>
        <v>0</v>
      </c>
    </row>
    <row r="347" spans="1:8" ht="60">
      <c r="A347" s="205" t="s">
        <v>53</v>
      </c>
      <c r="B347" s="19" t="s">
        <v>16</v>
      </c>
      <c r="C347" s="20">
        <v>10</v>
      </c>
      <c r="D347" s="18" t="s">
        <v>141</v>
      </c>
      <c r="E347" s="20" t="s">
        <v>368</v>
      </c>
      <c r="F347" s="18"/>
      <c r="G347" s="197">
        <f>SUM(G348)</f>
        <v>220000</v>
      </c>
      <c r="H347" s="197">
        <f>SUM(H348)</f>
        <v>0</v>
      </c>
    </row>
    <row r="348" spans="1:8" ht="30">
      <c r="A348" s="205" t="s">
        <v>196</v>
      </c>
      <c r="B348" s="19" t="s">
        <v>16</v>
      </c>
      <c r="C348" s="20">
        <v>10</v>
      </c>
      <c r="D348" s="18" t="s">
        <v>141</v>
      </c>
      <c r="E348" s="20" t="s">
        <v>369</v>
      </c>
      <c r="F348" s="18"/>
      <c r="G348" s="197">
        <f>SUM(G349)</f>
        <v>220000</v>
      </c>
      <c r="H348" s="197">
        <f>SUM(H349)</f>
        <v>0</v>
      </c>
    </row>
    <row r="349" spans="1:8" ht="15">
      <c r="A349" s="205" t="s">
        <v>170</v>
      </c>
      <c r="B349" s="19" t="s">
        <v>16</v>
      </c>
      <c r="C349" s="20">
        <v>10</v>
      </c>
      <c r="D349" s="18" t="s">
        <v>141</v>
      </c>
      <c r="E349" s="20" t="s">
        <v>370</v>
      </c>
      <c r="F349" s="18" t="s">
        <v>169</v>
      </c>
      <c r="G349" s="197">
        <v>220000</v>
      </c>
      <c r="H349" s="197"/>
    </row>
    <row r="350" spans="1:8" ht="28.5">
      <c r="A350" s="207" t="s">
        <v>178</v>
      </c>
      <c r="B350" s="19" t="s">
        <v>16</v>
      </c>
      <c r="C350" s="23" t="s">
        <v>127</v>
      </c>
      <c r="D350" s="23" t="s">
        <v>141</v>
      </c>
      <c r="E350" s="21" t="s">
        <v>259</v>
      </c>
      <c r="F350" s="18"/>
      <c r="G350" s="197">
        <f>SUM(G351)</f>
        <v>0</v>
      </c>
      <c r="H350" s="197">
        <f>SUM(H351)</f>
        <v>220000</v>
      </c>
    </row>
    <row r="351" spans="1:8" ht="15">
      <c r="A351" s="206" t="s">
        <v>179</v>
      </c>
      <c r="B351" s="19" t="s">
        <v>16</v>
      </c>
      <c r="C351" s="18" t="s">
        <v>127</v>
      </c>
      <c r="D351" s="18" t="s">
        <v>141</v>
      </c>
      <c r="E351" s="20" t="s">
        <v>284</v>
      </c>
      <c r="F351" s="18"/>
      <c r="G351" s="197">
        <f>SUM(G352)</f>
        <v>0</v>
      </c>
      <c r="H351" s="197">
        <f>SUM(H352)</f>
        <v>220000</v>
      </c>
    </row>
    <row r="352" spans="1:8" ht="30">
      <c r="A352" s="205" t="s">
        <v>196</v>
      </c>
      <c r="B352" s="19" t="s">
        <v>16</v>
      </c>
      <c r="C352" s="18" t="s">
        <v>127</v>
      </c>
      <c r="D352" s="18" t="s">
        <v>141</v>
      </c>
      <c r="E352" s="20" t="s">
        <v>832</v>
      </c>
      <c r="F352" s="18"/>
      <c r="G352" s="197">
        <f>SUM(G353)</f>
        <v>0</v>
      </c>
      <c r="H352" s="197">
        <f>SUM(H353)</f>
        <v>220000</v>
      </c>
    </row>
    <row r="353" spans="1:8" ht="15">
      <c r="A353" s="205" t="s">
        <v>170</v>
      </c>
      <c r="B353" s="19" t="s">
        <v>16</v>
      </c>
      <c r="C353" s="18" t="s">
        <v>127</v>
      </c>
      <c r="D353" s="18" t="s">
        <v>141</v>
      </c>
      <c r="E353" s="20" t="s">
        <v>832</v>
      </c>
      <c r="F353" s="18" t="s">
        <v>169</v>
      </c>
      <c r="G353" s="197">
        <v>0</v>
      </c>
      <c r="H353" s="197">
        <v>220000</v>
      </c>
    </row>
    <row r="354" spans="1:8" ht="25.5" customHeight="1">
      <c r="A354" s="204" t="s">
        <v>171</v>
      </c>
      <c r="B354" s="19" t="s">
        <v>16</v>
      </c>
      <c r="C354" s="21">
        <v>10</v>
      </c>
      <c r="D354" s="23" t="s">
        <v>146</v>
      </c>
      <c r="E354" s="21"/>
      <c r="F354" s="18"/>
      <c r="G354" s="198">
        <f>SUM(G355+G372+G377)</f>
        <v>27112381</v>
      </c>
      <c r="H354" s="198">
        <f>SUM(H355+H372+H377)</f>
        <v>27112381</v>
      </c>
    </row>
    <row r="355" spans="1:8" ht="42.75">
      <c r="A355" s="207" t="s">
        <v>181</v>
      </c>
      <c r="B355" s="19" t="s">
        <v>16</v>
      </c>
      <c r="C355" s="23" t="s">
        <v>127</v>
      </c>
      <c r="D355" s="18" t="s">
        <v>146</v>
      </c>
      <c r="E355" s="21" t="s">
        <v>237</v>
      </c>
      <c r="F355" s="18"/>
      <c r="G355" s="197">
        <f>SUM(G356)</f>
        <v>8963733</v>
      </c>
      <c r="H355" s="197">
        <f>SUM(H356)</f>
        <v>0</v>
      </c>
    </row>
    <row r="356" spans="1:8" ht="71.25">
      <c r="A356" s="204" t="s">
        <v>747</v>
      </c>
      <c r="B356" s="19" t="s">
        <v>16</v>
      </c>
      <c r="C356" s="21">
        <v>10</v>
      </c>
      <c r="D356" s="23" t="s">
        <v>146</v>
      </c>
      <c r="E356" s="21" t="s">
        <v>367</v>
      </c>
      <c r="F356" s="23"/>
      <c r="G356" s="198">
        <f>SUM(G357+G361+G368)</f>
        <v>8963733</v>
      </c>
      <c r="H356" s="198">
        <f>SUM(H357+H361+H368)</f>
        <v>0</v>
      </c>
    </row>
    <row r="357" spans="1:8" ht="30">
      <c r="A357" s="205" t="s">
        <v>55</v>
      </c>
      <c r="B357" s="19" t="s">
        <v>16</v>
      </c>
      <c r="C357" s="20">
        <v>10</v>
      </c>
      <c r="D357" s="18" t="s">
        <v>146</v>
      </c>
      <c r="E357" s="20" t="s">
        <v>376</v>
      </c>
      <c r="F357" s="18"/>
      <c r="G357" s="197">
        <f>SUM(G358)</f>
        <v>242489</v>
      </c>
      <c r="H357" s="197">
        <f>SUM(H358)</f>
        <v>0</v>
      </c>
    </row>
    <row r="358" spans="1:8" ht="45">
      <c r="A358" s="205" t="s">
        <v>388</v>
      </c>
      <c r="B358" s="19" t="s">
        <v>16</v>
      </c>
      <c r="C358" s="20">
        <v>10</v>
      </c>
      <c r="D358" s="18" t="s">
        <v>146</v>
      </c>
      <c r="E358" s="20" t="s">
        <v>380</v>
      </c>
      <c r="F358" s="18"/>
      <c r="G358" s="197">
        <f>SUM(G360+G359)</f>
        <v>242489</v>
      </c>
      <c r="H358" s="197">
        <f>SUM(H360+H359)</f>
        <v>0</v>
      </c>
    </row>
    <row r="359" spans="1:8" ht="30">
      <c r="A359" s="205" t="s">
        <v>105</v>
      </c>
      <c r="B359" s="19" t="s">
        <v>16</v>
      </c>
      <c r="C359" s="20">
        <v>10</v>
      </c>
      <c r="D359" s="18" t="s">
        <v>146</v>
      </c>
      <c r="E359" s="20" t="s">
        <v>380</v>
      </c>
      <c r="F359" s="18" t="s">
        <v>147</v>
      </c>
      <c r="G359" s="197">
        <v>4000</v>
      </c>
      <c r="H359" s="197"/>
    </row>
    <row r="360" spans="1:8" ht="15">
      <c r="A360" s="205" t="s">
        <v>170</v>
      </c>
      <c r="B360" s="19" t="s">
        <v>16</v>
      </c>
      <c r="C360" s="20">
        <v>10</v>
      </c>
      <c r="D360" s="18" t="s">
        <v>146</v>
      </c>
      <c r="E360" s="20" t="s">
        <v>380</v>
      </c>
      <c r="F360" s="18" t="s">
        <v>169</v>
      </c>
      <c r="G360" s="197">
        <v>238489</v>
      </c>
      <c r="H360" s="197"/>
    </row>
    <row r="361" spans="1:8" ht="45">
      <c r="A361" s="205" t="s">
        <v>583</v>
      </c>
      <c r="B361" s="19" t="s">
        <v>16</v>
      </c>
      <c r="C361" s="20">
        <v>10</v>
      </c>
      <c r="D361" s="18" t="s">
        <v>146</v>
      </c>
      <c r="E361" s="20" t="s">
        <v>381</v>
      </c>
      <c r="F361" s="18"/>
      <c r="G361" s="197">
        <f>SUM(G365+G362)</f>
        <v>8167314</v>
      </c>
      <c r="H361" s="197">
        <f>SUM(H365+H362)</f>
        <v>0</v>
      </c>
    </row>
    <row r="362" spans="1:8" ht="15">
      <c r="A362" s="205" t="s">
        <v>198</v>
      </c>
      <c r="B362" s="19" t="s">
        <v>16</v>
      </c>
      <c r="C362" s="20">
        <v>10</v>
      </c>
      <c r="D362" s="18" t="s">
        <v>146</v>
      </c>
      <c r="E362" s="20" t="s">
        <v>382</v>
      </c>
      <c r="F362" s="18"/>
      <c r="G362" s="197">
        <f>SUM(G364+G363)</f>
        <v>6543314</v>
      </c>
      <c r="H362" s="197">
        <f>SUM(H364+H363)</f>
        <v>0</v>
      </c>
    </row>
    <row r="363" spans="1:8" ht="30">
      <c r="A363" s="205" t="s">
        <v>105</v>
      </c>
      <c r="B363" s="19" t="s">
        <v>16</v>
      </c>
      <c r="C363" s="20">
        <v>10</v>
      </c>
      <c r="D363" s="18" t="s">
        <v>146</v>
      </c>
      <c r="E363" s="20" t="s">
        <v>382</v>
      </c>
      <c r="F363" s="18" t="s">
        <v>147</v>
      </c>
      <c r="G363" s="197">
        <v>100000</v>
      </c>
      <c r="H363" s="197"/>
    </row>
    <row r="364" spans="1:8" ht="15">
      <c r="A364" s="205" t="s">
        <v>170</v>
      </c>
      <c r="B364" s="19" t="s">
        <v>16</v>
      </c>
      <c r="C364" s="20">
        <v>10</v>
      </c>
      <c r="D364" s="18" t="s">
        <v>146</v>
      </c>
      <c r="E364" s="20" t="s">
        <v>383</v>
      </c>
      <c r="F364" s="18" t="s">
        <v>169</v>
      </c>
      <c r="G364" s="197">
        <v>6443314</v>
      </c>
      <c r="H364" s="197"/>
    </row>
    <row r="365" spans="1:8" ht="15">
      <c r="A365" s="205" t="s">
        <v>199</v>
      </c>
      <c r="B365" s="19" t="s">
        <v>16</v>
      </c>
      <c r="C365" s="20">
        <v>10</v>
      </c>
      <c r="D365" s="18" t="s">
        <v>146</v>
      </c>
      <c r="E365" s="20" t="s">
        <v>384</v>
      </c>
      <c r="F365" s="18"/>
      <c r="G365" s="197">
        <f>SUM(G367+G366)</f>
        <v>1624000</v>
      </c>
      <c r="H365" s="197">
        <f>SUM(H367+H366)</f>
        <v>0</v>
      </c>
    </row>
    <row r="366" spans="1:8" ht="30">
      <c r="A366" s="205" t="s">
        <v>105</v>
      </c>
      <c r="B366" s="19" t="s">
        <v>16</v>
      </c>
      <c r="C366" s="20">
        <v>10</v>
      </c>
      <c r="D366" s="18" t="s">
        <v>146</v>
      </c>
      <c r="E366" s="20" t="s">
        <v>385</v>
      </c>
      <c r="F366" s="18" t="s">
        <v>147</v>
      </c>
      <c r="G366" s="197">
        <v>24000</v>
      </c>
      <c r="H366" s="197"/>
    </row>
    <row r="367" spans="1:8" ht="24.75" customHeight="1">
      <c r="A367" s="205" t="s">
        <v>170</v>
      </c>
      <c r="B367" s="19" t="s">
        <v>16</v>
      </c>
      <c r="C367" s="20">
        <v>10</v>
      </c>
      <c r="D367" s="18" t="s">
        <v>146</v>
      </c>
      <c r="E367" s="20" t="s">
        <v>385</v>
      </c>
      <c r="F367" s="18" t="s">
        <v>169</v>
      </c>
      <c r="G367" s="197">
        <v>1600000</v>
      </c>
      <c r="H367" s="197"/>
    </row>
    <row r="368" spans="1:8" ht="45">
      <c r="A368" s="205" t="s">
        <v>68</v>
      </c>
      <c r="B368" s="19" t="s">
        <v>16</v>
      </c>
      <c r="C368" s="20">
        <v>10</v>
      </c>
      <c r="D368" s="18" t="s">
        <v>146</v>
      </c>
      <c r="E368" s="20" t="s">
        <v>386</v>
      </c>
      <c r="F368" s="18"/>
      <c r="G368" s="197">
        <f>SUM(G369)</f>
        <v>553930</v>
      </c>
      <c r="H368" s="197">
        <f>SUM(H369)</f>
        <v>0</v>
      </c>
    </row>
    <row r="369" spans="1:8" ht="45">
      <c r="A369" s="205" t="s">
        <v>197</v>
      </c>
      <c r="B369" s="19" t="s">
        <v>16</v>
      </c>
      <c r="C369" s="20">
        <v>10</v>
      </c>
      <c r="D369" s="18" t="s">
        <v>146</v>
      </c>
      <c r="E369" s="20" t="s">
        <v>387</v>
      </c>
      <c r="F369" s="18"/>
      <c r="G369" s="197">
        <f>SUM(G371+G370)</f>
        <v>553930</v>
      </c>
      <c r="H369" s="197">
        <f>SUM(H371+H370)</f>
        <v>0</v>
      </c>
    </row>
    <row r="370" spans="1:8" ht="30">
      <c r="A370" s="205" t="s">
        <v>105</v>
      </c>
      <c r="B370" s="19" t="s">
        <v>16</v>
      </c>
      <c r="C370" s="20">
        <v>10</v>
      </c>
      <c r="D370" s="18" t="s">
        <v>146</v>
      </c>
      <c r="E370" s="20" t="s">
        <v>387</v>
      </c>
      <c r="F370" s="18" t="s">
        <v>147</v>
      </c>
      <c r="G370" s="197">
        <v>9000</v>
      </c>
      <c r="H370" s="197"/>
    </row>
    <row r="371" spans="1:8" ht="36.75" customHeight="1">
      <c r="A371" s="205" t="s">
        <v>170</v>
      </c>
      <c r="B371" s="19" t="s">
        <v>16</v>
      </c>
      <c r="C371" s="20">
        <v>10</v>
      </c>
      <c r="D371" s="18" t="s">
        <v>146</v>
      </c>
      <c r="E371" s="20" t="s">
        <v>389</v>
      </c>
      <c r="F371" s="18" t="s">
        <v>169</v>
      </c>
      <c r="G371" s="197">
        <v>544930</v>
      </c>
      <c r="H371" s="197"/>
    </row>
    <row r="372" spans="1:8" ht="54.75" customHeight="1">
      <c r="A372" s="205" t="s">
        <v>28</v>
      </c>
      <c r="B372" s="19" t="s">
        <v>16</v>
      </c>
      <c r="C372" s="20">
        <v>10</v>
      </c>
      <c r="D372" s="18" t="s">
        <v>146</v>
      </c>
      <c r="E372" s="20" t="s">
        <v>23</v>
      </c>
      <c r="F372" s="18"/>
      <c r="G372" s="197">
        <f>SUM(G373)</f>
        <v>735000</v>
      </c>
      <c r="H372" s="197">
        <f>SUM(H373)</f>
        <v>0</v>
      </c>
    </row>
    <row r="373" spans="1:8" ht="90">
      <c r="A373" s="205" t="s">
        <v>57</v>
      </c>
      <c r="B373" s="19" t="s">
        <v>16</v>
      </c>
      <c r="C373" s="20">
        <v>10</v>
      </c>
      <c r="D373" s="18" t="s">
        <v>146</v>
      </c>
      <c r="E373" s="20" t="s">
        <v>58</v>
      </c>
      <c r="F373" s="18"/>
      <c r="G373" s="197">
        <f>SUM(G374)</f>
        <v>735000</v>
      </c>
      <c r="H373" s="197">
        <f>SUM(H374)</f>
        <v>0</v>
      </c>
    </row>
    <row r="374" spans="1:8" ht="30">
      <c r="A374" s="205" t="s">
        <v>740</v>
      </c>
      <c r="B374" s="19" t="s">
        <v>16</v>
      </c>
      <c r="C374" s="20">
        <v>10</v>
      </c>
      <c r="D374" s="18" t="s">
        <v>146</v>
      </c>
      <c r="E374" s="20" t="s">
        <v>70</v>
      </c>
      <c r="F374" s="18"/>
      <c r="G374" s="197">
        <f>SUM(G375)</f>
        <v>735000</v>
      </c>
      <c r="H374" s="197">
        <f>SUM(H375)</f>
        <v>0</v>
      </c>
    </row>
    <row r="375" spans="1:8" ht="30">
      <c r="A375" s="205" t="s">
        <v>767</v>
      </c>
      <c r="B375" s="19" t="s">
        <v>16</v>
      </c>
      <c r="C375" s="20">
        <v>10</v>
      </c>
      <c r="D375" s="18" t="s">
        <v>146</v>
      </c>
      <c r="E375" s="20" t="s">
        <v>739</v>
      </c>
      <c r="F375" s="18"/>
      <c r="G375" s="197">
        <f>SUM(G376)</f>
        <v>735000</v>
      </c>
      <c r="H375" s="197">
        <f>SUM(H376)</f>
        <v>0</v>
      </c>
    </row>
    <row r="376" spans="1:8" ht="15">
      <c r="A376" s="205" t="s">
        <v>170</v>
      </c>
      <c r="B376" s="19" t="s">
        <v>16</v>
      </c>
      <c r="C376" s="20">
        <v>10</v>
      </c>
      <c r="D376" s="18" t="s">
        <v>146</v>
      </c>
      <c r="E376" s="20" t="s">
        <v>739</v>
      </c>
      <c r="F376" s="18" t="s">
        <v>169</v>
      </c>
      <c r="G376" s="197">
        <v>735000</v>
      </c>
      <c r="H376" s="197"/>
    </row>
    <row r="377" spans="1:8" ht="28.5">
      <c r="A377" s="204" t="s">
        <v>178</v>
      </c>
      <c r="B377" s="19" t="s">
        <v>16</v>
      </c>
      <c r="C377" s="18" t="s">
        <v>127</v>
      </c>
      <c r="D377" s="18" t="s">
        <v>146</v>
      </c>
      <c r="E377" s="20" t="s">
        <v>259</v>
      </c>
      <c r="F377" s="18"/>
      <c r="G377" s="197">
        <f>SUM(G378)</f>
        <v>17413648</v>
      </c>
      <c r="H377" s="197">
        <f>SUM(H378)</f>
        <v>27112381</v>
      </c>
    </row>
    <row r="378" spans="1:8" ht="15">
      <c r="A378" s="205" t="s">
        <v>179</v>
      </c>
      <c r="B378" s="19" t="s">
        <v>16</v>
      </c>
      <c r="C378" s="20">
        <v>10</v>
      </c>
      <c r="D378" s="18" t="s">
        <v>146</v>
      </c>
      <c r="E378" s="20" t="s">
        <v>284</v>
      </c>
      <c r="F378" s="18"/>
      <c r="G378" s="197">
        <f>SUM(G381+G383+G386+G389+G392+G395+G379)</f>
        <v>17413648</v>
      </c>
      <c r="H378" s="197">
        <f>SUM(H381+H383+H386+H389+H392+H395+H379)</f>
        <v>27112381</v>
      </c>
    </row>
    <row r="379" spans="1:8" ht="30">
      <c r="A379" s="205" t="s">
        <v>767</v>
      </c>
      <c r="B379" s="19" t="s">
        <v>16</v>
      </c>
      <c r="C379" s="20">
        <v>10</v>
      </c>
      <c r="D379" s="18" t="s">
        <v>146</v>
      </c>
      <c r="E379" s="20" t="s">
        <v>839</v>
      </c>
      <c r="F379" s="18"/>
      <c r="G379" s="197">
        <f>SUM(G380)</f>
        <v>0</v>
      </c>
      <c r="H379" s="197">
        <f>SUM(H380)</f>
        <v>735000</v>
      </c>
    </row>
    <row r="380" spans="1:8" ht="15">
      <c r="A380" s="205" t="s">
        <v>170</v>
      </c>
      <c r="B380" s="19" t="s">
        <v>16</v>
      </c>
      <c r="C380" s="20">
        <v>10</v>
      </c>
      <c r="D380" s="18" t="s">
        <v>146</v>
      </c>
      <c r="E380" s="20" t="s">
        <v>839</v>
      </c>
      <c r="F380" s="18" t="s">
        <v>169</v>
      </c>
      <c r="G380" s="197">
        <v>0</v>
      </c>
      <c r="H380" s="197">
        <v>735000</v>
      </c>
    </row>
    <row r="381" spans="1:8" ht="60" customHeight="1">
      <c r="A381" s="205" t="s">
        <v>373</v>
      </c>
      <c r="B381" s="19" t="s">
        <v>16</v>
      </c>
      <c r="C381" s="20">
        <v>10</v>
      </c>
      <c r="D381" s="18" t="s">
        <v>146</v>
      </c>
      <c r="E381" s="20" t="s">
        <v>703</v>
      </c>
      <c r="F381" s="18"/>
      <c r="G381" s="197">
        <f>SUM(G382)</f>
        <v>1033183</v>
      </c>
      <c r="H381" s="197">
        <f>SUM(H382)</f>
        <v>1033183</v>
      </c>
    </row>
    <row r="382" spans="1:8" ht="15">
      <c r="A382" s="205" t="s">
        <v>170</v>
      </c>
      <c r="B382" s="19" t="s">
        <v>16</v>
      </c>
      <c r="C382" s="20">
        <v>10</v>
      </c>
      <c r="D382" s="18" t="s">
        <v>146</v>
      </c>
      <c r="E382" s="20" t="s">
        <v>703</v>
      </c>
      <c r="F382" s="18" t="s">
        <v>169</v>
      </c>
      <c r="G382" s="197">
        <v>1033183</v>
      </c>
      <c r="H382" s="197">
        <v>1033183</v>
      </c>
    </row>
    <row r="383" spans="1:8" ht="75">
      <c r="A383" s="205" t="s">
        <v>655</v>
      </c>
      <c r="B383" s="19" t="s">
        <v>16</v>
      </c>
      <c r="C383" s="20">
        <v>10</v>
      </c>
      <c r="D383" s="18" t="s">
        <v>146</v>
      </c>
      <c r="E383" s="20" t="s">
        <v>704</v>
      </c>
      <c r="F383" s="18"/>
      <c r="G383" s="197">
        <f>SUM(G384:G396)</f>
        <v>16380465</v>
      </c>
      <c r="H383" s="197">
        <f>SUM(H384:H385)</f>
        <v>16380465</v>
      </c>
    </row>
    <row r="384" spans="1:8" ht="30">
      <c r="A384" s="205" t="s">
        <v>105</v>
      </c>
      <c r="B384" s="19" t="s">
        <v>16</v>
      </c>
      <c r="C384" s="20">
        <v>10</v>
      </c>
      <c r="D384" s="18" t="s">
        <v>146</v>
      </c>
      <c r="E384" s="20" t="s">
        <v>704</v>
      </c>
      <c r="F384" s="18" t="s">
        <v>147</v>
      </c>
      <c r="G384" s="197">
        <v>31190</v>
      </c>
      <c r="H384" s="197">
        <v>31190</v>
      </c>
    </row>
    <row r="385" spans="1:8" ht="15">
      <c r="A385" s="205" t="s">
        <v>170</v>
      </c>
      <c r="B385" s="19" t="s">
        <v>16</v>
      </c>
      <c r="C385" s="20">
        <v>10</v>
      </c>
      <c r="D385" s="18" t="s">
        <v>146</v>
      </c>
      <c r="E385" s="20" t="s">
        <v>704</v>
      </c>
      <c r="F385" s="18" t="s">
        <v>169</v>
      </c>
      <c r="G385" s="197">
        <v>16349275</v>
      </c>
      <c r="H385" s="197">
        <v>16349275</v>
      </c>
    </row>
    <row r="386" spans="1:8" ht="45">
      <c r="A386" s="205" t="s">
        <v>388</v>
      </c>
      <c r="B386" s="19" t="s">
        <v>16</v>
      </c>
      <c r="C386" s="20">
        <v>10</v>
      </c>
      <c r="D386" s="18" t="s">
        <v>146</v>
      </c>
      <c r="E386" s="20" t="s">
        <v>834</v>
      </c>
      <c r="F386" s="18"/>
      <c r="G386" s="197">
        <f>SUM(G387:G388)</f>
        <v>0</v>
      </c>
      <c r="H386" s="197">
        <f>SUM(H387:H388)</f>
        <v>242489</v>
      </c>
    </row>
    <row r="387" spans="1:8" ht="37.5" customHeight="1">
      <c r="A387" s="205" t="s">
        <v>105</v>
      </c>
      <c r="B387" s="19" t="s">
        <v>16</v>
      </c>
      <c r="C387" s="20">
        <v>10</v>
      </c>
      <c r="D387" s="18" t="s">
        <v>146</v>
      </c>
      <c r="E387" s="20" t="s">
        <v>834</v>
      </c>
      <c r="F387" s="18" t="s">
        <v>147</v>
      </c>
      <c r="G387" s="197">
        <v>0</v>
      </c>
      <c r="H387" s="197">
        <v>4000</v>
      </c>
    </row>
    <row r="388" spans="1:8" ht="15">
      <c r="A388" s="205" t="s">
        <v>170</v>
      </c>
      <c r="B388" s="19" t="s">
        <v>16</v>
      </c>
      <c r="C388" s="20">
        <v>10</v>
      </c>
      <c r="D388" s="18" t="s">
        <v>146</v>
      </c>
      <c r="E388" s="20" t="s">
        <v>834</v>
      </c>
      <c r="F388" s="18" t="s">
        <v>169</v>
      </c>
      <c r="G388" s="197">
        <v>0</v>
      </c>
      <c r="H388" s="197">
        <v>238489</v>
      </c>
    </row>
    <row r="389" spans="1:8" ht="45">
      <c r="A389" s="205" t="s">
        <v>197</v>
      </c>
      <c r="B389" s="19" t="s">
        <v>16</v>
      </c>
      <c r="C389" s="20">
        <v>10</v>
      </c>
      <c r="D389" s="18" t="s">
        <v>146</v>
      </c>
      <c r="E389" s="20" t="s">
        <v>835</v>
      </c>
      <c r="F389" s="18"/>
      <c r="G389" s="197">
        <f>SUM(G390:G391)</f>
        <v>0</v>
      </c>
      <c r="H389" s="197">
        <f>SUM(H390:H391)</f>
        <v>553930</v>
      </c>
    </row>
    <row r="390" spans="1:8" ht="30">
      <c r="A390" s="205" t="s">
        <v>105</v>
      </c>
      <c r="B390" s="19" t="s">
        <v>16</v>
      </c>
      <c r="C390" s="20">
        <v>10</v>
      </c>
      <c r="D390" s="18" t="s">
        <v>146</v>
      </c>
      <c r="E390" s="20" t="s">
        <v>835</v>
      </c>
      <c r="F390" s="18" t="s">
        <v>147</v>
      </c>
      <c r="G390" s="197">
        <v>0</v>
      </c>
      <c r="H390" s="197">
        <v>9000</v>
      </c>
    </row>
    <row r="391" spans="1:8" ht="15">
      <c r="A391" s="205" t="s">
        <v>170</v>
      </c>
      <c r="B391" s="19" t="s">
        <v>16</v>
      </c>
      <c r="C391" s="20">
        <v>10</v>
      </c>
      <c r="D391" s="18" t="s">
        <v>146</v>
      </c>
      <c r="E391" s="20" t="s">
        <v>835</v>
      </c>
      <c r="F391" s="18" t="s">
        <v>169</v>
      </c>
      <c r="G391" s="197">
        <v>0</v>
      </c>
      <c r="H391" s="197">
        <v>544930</v>
      </c>
    </row>
    <row r="392" spans="1:8" ht="15">
      <c r="A392" s="205" t="s">
        <v>198</v>
      </c>
      <c r="B392" s="19" t="s">
        <v>16</v>
      </c>
      <c r="C392" s="20">
        <v>10</v>
      </c>
      <c r="D392" s="18" t="s">
        <v>146</v>
      </c>
      <c r="E392" s="20" t="s">
        <v>836</v>
      </c>
      <c r="F392" s="18"/>
      <c r="G392" s="197">
        <f>SUM(G393:G394)</f>
        <v>0</v>
      </c>
      <c r="H392" s="197">
        <f>SUM(H393:H394)</f>
        <v>6543314</v>
      </c>
    </row>
    <row r="393" spans="1:8" ht="30">
      <c r="A393" s="205" t="s">
        <v>105</v>
      </c>
      <c r="B393" s="19" t="s">
        <v>16</v>
      </c>
      <c r="C393" s="20">
        <v>10</v>
      </c>
      <c r="D393" s="18" t="s">
        <v>146</v>
      </c>
      <c r="E393" s="20" t="s">
        <v>836</v>
      </c>
      <c r="F393" s="18" t="s">
        <v>147</v>
      </c>
      <c r="G393" s="197">
        <v>0</v>
      </c>
      <c r="H393" s="197">
        <v>100000</v>
      </c>
    </row>
    <row r="394" spans="1:8" ht="15">
      <c r="A394" s="205" t="s">
        <v>170</v>
      </c>
      <c r="B394" s="19" t="s">
        <v>16</v>
      </c>
      <c r="C394" s="20">
        <v>10</v>
      </c>
      <c r="D394" s="18" t="s">
        <v>146</v>
      </c>
      <c r="E394" s="20" t="s">
        <v>836</v>
      </c>
      <c r="F394" s="18" t="s">
        <v>169</v>
      </c>
      <c r="G394" s="197">
        <v>0</v>
      </c>
      <c r="H394" s="197">
        <v>6443314</v>
      </c>
    </row>
    <row r="395" spans="1:8" ht="15">
      <c r="A395" s="205" t="s">
        <v>199</v>
      </c>
      <c r="B395" s="19" t="s">
        <v>16</v>
      </c>
      <c r="C395" s="20">
        <v>10</v>
      </c>
      <c r="D395" s="18" t="s">
        <v>146</v>
      </c>
      <c r="E395" s="20" t="s">
        <v>837</v>
      </c>
      <c r="F395" s="18"/>
      <c r="G395" s="197">
        <f>SUM(G396:G397)</f>
        <v>0</v>
      </c>
      <c r="H395" s="197">
        <f>SUM(H396:H397)</f>
        <v>1624000</v>
      </c>
    </row>
    <row r="396" spans="1:8" ht="30">
      <c r="A396" s="205" t="s">
        <v>105</v>
      </c>
      <c r="B396" s="19" t="s">
        <v>16</v>
      </c>
      <c r="C396" s="20">
        <v>10</v>
      </c>
      <c r="D396" s="18" t="s">
        <v>146</v>
      </c>
      <c r="E396" s="20" t="s">
        <v>837</v>
      </c>
      <c r="F396" s="18" t="s">
        <v>147</v>
      </c>
      <c r="G396" s="197">
        <v>0</v>
      </c>
      <c r="H396" s="197">
        <v>24000</v>
      </c>
    </row>
    <row r="397" spans="1:8" ht="15">
      <c r="A397" s="205" t="s">
        <v>170</v>
      </c>
      <c r="B397" s="19" t="s">
        <v>16</v>
      </c>
      <c r="C397" s="85">
        <v>10</v>
      </c>
      <c r="D397" s="203" t="s">
        <v>146</v>
      </c>
      <c r="E397" s="20" t="s">
        <v>837</v>
      </c>
      <c r="F397" s="18" t="s">
        <v>169</v>
      </c>
      <c r="G397" s="201">
        <v>0</v>
      </c>
      <c r="H397" s="202">
        <v>1600000</v>
      </c>
    </row>
    <row r="398" spans="1:8" ht="15">
      <c r="A398" s="204" t="s">
        <v>172</v>
      </c>
      <c r="B398" s="19" t="s">
        <v>16</v>
      </c>
      <c r="C398" s="21">
        <v>10</v>
      </c>
      <c r="D398" s="23" t="s">
        <v>151</v>
      </c>
      <c r="E398" s="21"/>
      <c r="F398" s="18"/>
      <c r="G398" s="198">
        <f>SUM(G399+G407)</f>
        <v>18666250</v>
      </c>
      <c r="H398" s="198">
        <f>SUM(H399+H407)</f>
        <v>18666250</v>
      </c>
    </row>
    <row r="399" spans="1:8" ht="28.5">
      <c r="A399" s="207" t="s">
        <v>397</v>
      </c>
      <c r="B399" s="19" t="s">
        <v>16</v>
      </c>
      <c r="C399" s="23" t="s">
        <v>127</v>
      </c>
      <c r="D399" s="23" t="s">
        <v>151</v>
      </c>
      <c r="E399" s="21" t="s">
        <v>237</v>
      </c>
      <c r="F399" s="18"/>
      <c r="G399" s="198">
        <f>SUM(G400)</f>
        <v>16152342</v>
      </c>
      <c r="H399" s="198">
        <f>SUM(H400)</f>
        <v>0</v>
      </c>
    </row>
    <row r="400" spans="1:8" ht="36" customHeight="1">
      <c r="A400" s="205" t="s">
        <v>56</v>
      </c>
      <c r="B400" s="19" t="s">
        <v>16</v>
      </c>
      <c r="C400" s="20">
        <v>10</v>
      </c>
      <c r="D400" s="18" t="s">
        <v>151</v>
      </c>
      <c r="E400" s="20" t="s">
        <v>243</v>
      </c>
      <c r="F400" s="18"/>
      <c r="G400" s="197">
        <f>SUM(G404+G401)</f>
        <v>16152342</v>
      </c>
      <c r="H400" s="197">
        <f>SUM(H404)</f>
        <v>0</v>
      </c>
    </row>
    <row r="401" spans="1:8" ht="30">
      <c r="A401" s="205" t="s">
        <v>85</v>
      </c>
      <c r="B401" s="19" t="s">
        <v>16</v>
      </c>
      <c r="C401" s="20">
        <v>10</v>
      </c>
      <c r="D401" s="18" t="s">
        <v>151</v>
      </c>
      <c r="E401" s="20" t="s">
        <v>378</v>
      </c>
      <c r="F401" s="18"/>
      <c r="G401" s="197">
        <f>SUM(G402)</f>
        <v>2283818</v>
      </c>
      <c r="H401" s="197">
        <f>SUM(H402)</f>
        <v>0</v>
      </c>
    </row>
    <row r="402" spans="1:8" ht="25.5" customHeight="1">
      <c r="A402" s="205" t="s">
        <v>377</v>
      </c>
      <c r="B402" s="19" t="s">
        <v>16</v>
      </c>
      <c r="C402" s="20">
        <v>10</v>
      </c>
      <c r="D402" s="18" t="s">
        <v>151</v>
      </c>
      <c r="E402" s="20" t="s">
        <v>379</v>
      </c>
      <c r="F402" s="18"/>
      <c r="G402" s="197">
        <f>SUM(G403)</f>
        <v>2283818</v>
      </c>
      <c r="H402" s="197">
        <f>SUM(H403)</f>
        <v>0</v>
      </c>
    </row>
    <row r="403" spans="1:8" ht="20.25" customHeight="1">
      <c r="A403" s="205" t="s">
        <v>170</v>
      </c>
      <c r="B403" s="19" t="s">
        <v>16</v>
      </c>
      <c r="C403" s="20">
        <v>10</v>
      </c>
      <c r="D403" s="18" t="s">
        <v>151</v>
      </c>
      <c r="E403" s="20" t="s">
        <v>379</v>
      </c>
      <c r="F403" s="18" t="s">
        <v>169</v>
      </c>
      <c r="G403" s="197">
        <v>2283818</v>
      </c>
      <c r="H403" s="197">
        <v>0</v>
      </c>
    </row>
    <row r="404" spans="1:8" ht="60">
      <c r="A404" s="205" t="s">
        <v>398</v>
      </c>
      <c r="B404" s="19" t="s">
        <v>16</v>
      </c>
      <c r="C404" s="20">
        <v>10</v>
      </c>
      <c r="D404" s="18" t="s">
        <v>151</v>
      </c>
      <c r="E404" s="20" t="s">
        <v>399</v>
      </c>
      <c r="F404" s="18"/>
      <c r="G404" s="197">
        <f>SUM(G405)</f>
        <v>13868524</v>
      </c>
      <c r="H404" s="197">
        <f>SUM(H405)</f>
        <v>0</v>
      </c>
    </row>
    <row r="405" spans="1:8" ht="45">
      <c r="A405" s="205" t="s">
        <v>748</v>
      </c>
      <c r="B405" s="19" t="s">
        <v>16</v>
      </c>
      <c r="C405" s="20">
        <v>10</v>
      </c>
      <c r="D405" s="18" t="s">
        <v>151</v>
      </c>
      <c r="E405" s="20" t="s">
        <v>400</v>
      </c>
      <c r="F405" s="18"/>
      <c r="G405" s="197">
        <f>SUM(G406)</f>
        <v>13868524</v>
      </c>
      <c r="H405" s="197">
        <f>SUM(H406)</f>
        <v>0</v>
      </c>
    </row>
    <row r="406" spans="1:8" ht="15">
      <c r="A406" s="205" t="s">
        <v>170</v>
      </c>
      <c r="B406" s="19" t="s">
        <v>16</v>
      </c>
      <c r="C406" s="20">
        <v>10</v>
      </c>
      <c r="D406" s="18" t="s">
        <v>151</v>
      </c>
      <c r="E406" s="20" t="s">
        <v>401</v>
      </c>
      <c r="F406" s="18" t="s">
        <v>169</v>
      </c>
      <c r="G406" s="197">
        <v>13868524</v>
      </c>
      <c r="H406" s="197"/>
    </row>
    <row r="407" spans="1:8" ht="28.5">
      <c r="A407" s="204" t="s">
        <v>178</v>
      </c>
      <c r="B407" s="19" t="s">
        <v>16</v>
      </c>
      <c r="C407" s="18" t="s">
        <v>127</v>
      </c>
      <c r="D407" s="18" t="s">
        <v>151</v>
      </c>
      <c r="E407" s="20" t="s">
        <v>259</v>
      </c>
      <c r="F407" s="18"/>
      <c r="G407" s="197">
        <f>SUM(G408)</f>
        <v>2513908</v>
      </c>
      <c r="H407" s="197">
        <f>SUM(H408)</f>
        <v>18666250</v>
      </c>
    </row>
    <row r="408" spans="1:8" ht="15">
      <c r="A408" s="205" t="s">
        <v>179</v>
      </c>
      <c r="B408" s="19" t="s">
        <v>16</v>
      </c>
      <c r="C408" s="20">
        <v>10</v>
      </c>
      <c r="D408" s="18" t="s">
        <v>151</v>
      </c>
      <c r="E408" s="20" t="s">
        <v>284</v>
      </c>
      <c r="F408" s="18"/>
      <c r="G408" s="197">
        <f>SUM(G411+G413)</f>
        <v>2513908</v>
      </c>
      <c r="H408" s="197">
        <f>SUM(H411+H413+H409)</f>
        <v>18666250</v>
      </c>
    </row>
    <row r="409" spans="1:8" ht="15">
      <c r="A409" s="205" t="s">
        <v>377</v>
      </c>
      <c r="B409" s="19" t="s">
        <v>16</v>
      </c>
      <c r="C409" s="20">
        <v>10</v>
      </c>
      <c r="D409" s="18" t="s">
        <v>151</v>
      </c>
      <c r="E409" s="20" t="s">
        <v>833</v>
      </c>
      <c r="F409" s="18"/>
      <c r="G409" s="197">
        <f>SUM(G410)</f>
        <v>0</v>
      </c>
      <c r="H409" s="197">
        <f>SUM(H410)</f>
        <v>2283818</v>
      </c>
    </row>
    <row r="410" spans="1:8" ht="15">
      <c r="A410" s="205" t="s">
        <v>170</v>
      </c>
      <c r="B410" s="19" t="s">
        <v>16</v>
      </c>
      <c r="C410" s="20">
        <v>10</v>
      </c>
      <c r="D410" s="18" t="s">
        <v>151</v>
      </c>
      <c r="E410" s="20" t="s">
        <v>833</v>
      </c>
      <c r="F410" s="18" t="s">
        <v>169</v>
      </c>
      <c r="G410" s="197"/>
      <c r="H410" s="197">
        <v>2283818</v>
      </c>
    </row>
    <row r="411" spans="1:8" ht="24.75" customHeight="1">
      <c r="A411" s="205" t="s">
        <v>132</v>
      </c>
      <c r="B411" s="19" t="s">
        <v>16</v>
      </c>
      <c r="C411" s="20">
        <v>10</v>
      </c>
      <c r="D411" s="18" t="s">
        <v>151</v>
      </c>
      <c r="E411" s="20" t="s">
        <v>13</v>
      </c>
      <c r="F411" s="18"/>
      <c r="G411" s="197">
        <f>SUM(G412)</f>
        <v>2513908</v>
      </c>
      <c r="H411" s="197">
        <f>SUM(H412)</f>
        <v>2513908</v>
      </c>
    </row>
    <row r="412" spans="1:8" ht="15">
      <c r="A412" s="205" t="s">
        <v>170</v>
      </c>
      <c r="B412" s="19" t="s">
        <v>16</v>
      </c>
      <c r="C412" s="20">
        <v>10</v>
      </c>
      <c r="D412" s="18" t="s">
        <v>151</v>
      </c>
      <c r="E412" s="20" t="s">
        <v>14</v>
      </c>
      <c r="F412" s="18" t="s">
        <v>169</v>
      </c>
      <c r="G412" s="197">
        <v>2513908</v>
      </c>
      <c r="H412" s="197">
        <v>2513908</v>
      </c>
    </row>
    <row r="413" spans="1:8" ht="45">
      <c r="A413" s="205" t="s">
        <v>748</v>
      </c>
      <c r="B413" s="19" t="s">
        <v>16</v>
      </c>
      <c r="C413" s="20">
        <v>10</v>
      </c>
      <c r="D413" s="18" t="s">
        <v>151</v>
      </c>
      <c r="E413" s="20" t="s">
        <v>838</v>
      </c>
      <c r="F413" s="18"/>
      <c r="G413" s="197">
        <f>SUM(G414)</f>
        <v>0</v>
      </c>
      <c r="H413" s="197">
        <f>SUM(H414)</f>
        <v>13868524</v>
      </c>
    </row>
    <row r="414" spans="1:8" ht="15">
      <c r="A414" s="205" t="s">
        <v>170</v>
      </c>
      <c r="B414" s="19" t="s">
        <v>16</v>
      </c>
      <c r="C414" s="20">
        <v>10</v>
      </c>
      <c r="D414" s="18" t="s">
        <v>151</v>
      </c>
      <c r="E414" s="20" t="s">
        <v>838</v>
      </c>
      <c r="F414" s="18" t="s">
        <v>169</v>
      </c>
      <c r="G414" s="197">
        <v>0</v>
      </c>
      <c r="H414" s="197">
        <v>13868524</v>
      </c>
    </row>
    <row r="415" spans="1:8" ht="15">
      <c r="A415" s="204" t="s">
        <v>205</v>
      </c>
      <c r="B415" s="19" t="s">
        <v>16</v>
      </c>
      <c r="C415" s="21">
        <v>11</v>
      </c>
      <c r="D415" s="23" t="s">
        <v>204</v>
      </c>
      <c r="E415" s="21"/>
      <c r="F415" s="23"/>
      <c r="G415" s="198">
        <f>SUM(G416)</f>
        <v>150000</v>
      </c>
      <c r="H415" s="198">
        <f>SUM(H416)</f>
        <v>150000</v>
      </c>
    </row>
    <row r="416" spans="1:8" ht="15">
      <c r="A416" s="204" t="s">
        <v>173</v>
      </c>
      <c r="B416" s="19" t="s">
        <v>16</v>
      </c>
      <c r="C416" s="21">
        <v>11</v>
      </c>
      <c r="D416" s="23" t="s">
        <v>143</v>
      </c>
      <c r="E416" s="21"/>
      <c r="F416" s="18"/>
      <c r="G416" s="198">
        <f>SUM(G417)</f>
        <v>150000</v>
      </c>
      <c r="H416" s="198">
        <f>SUM(H417)</f>
        <v>150000</v>
      </c>
    </row>
    <row r="417" spans="1:8" ht="28.5">
      <c r="A417" s="204" t="s">
        <v>178</v>
      </c>
      <c r="B417" s="19" t="s">
        <v>16</v>
      </c>
      <c r="C417" s="18" t="s">
        <v>174</v>
      </c>
      <c r="D417" s="18" t="s">
        <v>143</v>
      </c>
      <c r="E417" s="20" t="s">
        <v>259</v>
      </c>
      <c r="F417" s="18"/>
      <c r="G417" s="197">
        <f>SUM(G418)</f>
        <v>150000</v>
      </c>
      <c r="H417" s="197">
        <f>SUM(H418)</f>
        <v>150000</v>
      </c>
    </row>
    <row r="418" spans="1:8" ht="15">
      <c r="A418" s="205" t="s">
        <v>179</v>
      </c>
      <c r="B418" s="19" t="s">
        <v>16</v>
      </c>
      <c r="C418" s="20">
        <v>11</v>
      </c>
      <c r="D418" s="18" t="s">
        <v>143</v>
      </c>
      <c r="E418" s="20" t="s">
        <v>284</v>
      </c>
      <c r="F418" s="18"/>
      <c r="G418" s="197">
        <f>SUM(G419)</f>
        <v>150000</v>
      </c>
      <c r="H418" s="197">
        <f>SUM(H419)</f>
        <v>150000</v>
      </c>
    </row>
    <row r="419" spans="1:8" ht="60">
      <c r="A419" s="205" t="s">
        <v>348</v>
      </c>
      <c r="B419" s="19" t="s">
        <v>16</v>
      </c>
      <c r="C419" s="18" t="s">
        <v>174</v>
      </c>
      <c r="D419" s="18" t="s">
        <v>143</v>
      </c>
      <c r="E419" s="20" t="s">
        <v>702</v>
      </c>
      <c r="F419" s="18"/>
      <c r="G419" s="197">
        <f>SUM(G420)</f>
        <v>150000</v>
      </c>
      <c r="H419" s="197">
        <f>SUM(H420)</f>
        <v>150000</v>
      </c>
    </row>
    <row r="420" spans="1:8" ht="36.75" customHeight="1">
      <c r="A420" s="205" t="s">
        <v>105</v>
      </c>
      <c r="B420" s="19" t="s">
        <v>16</v>
      </c>
      <c r="C420" s="18" t="s">
        <v>174</v>
      </c>
      <c r="D420" s="18" t="s">
        <v>143</v>
      </c>
      <c r="E420" s="20" t="s">
        <v>702</v>
      </c>
      <c r="F420" s="18" t="s">
        <v>147</v>
      </c>
      <c r="G420" s="197">
        <v>150000</v>
      </c>
      <c r="H420" s="197">
        <v>150000</v>
      </c>
    </row>
    <row r="421" spans="1:8" ht="42.75">
      <c r="A421" s="204" t="s">
        <v>792</v>
      </c>
      <c r="B421" s="19" t="s">
        <v>16</v>
      </c>
      <c r="C421" s="21">
        <v>14</v>
      </c>
      <c r="D421" s="21"/>
      <c r="E421" s="21"/>
      <c r="F421" s="18"/>
      <c r="G421" s="198">
        <f>SUM(G422)</f>
        <v>8544077</v>
      </c>
      <c r="H421" s="198">
        <f>SUM(H422)</f>
        <v>7947978</v>
      </c>
    </row>
    <row r="422" spans="1:8" ht="42.75">
      <c r="A422" s="204" t="s">
        <v>175</v>
      </c>
      <c r="B422" s="19" t="s">
        <v>16</v>
      </c>
      <c r="C422" s="21">
        <v>14</v>
      </c>
      <c r="D422" s="23" t="s">
        <v>141</v>
      </c>
      <c r="E422" s="21"/>
      <c r="F422" s="18"/>
      <c r="G422" s="198">
        <f>SUM(G423)</f>
        <v>8544077</v>
      </c>
      <c r="H422" s="198">
        <f>SUM(H423)</f>
        <v>7947978</v>
      </c>
    </row>
    <row r="423" spans="1:8" ht="30">
      <c r="A423" s="205" t="s">
        <v>84</v>
      </c>
      <c r="B423" s="19" t="s">
        <v>16</v>
      </c>
      <c r="C423" s="20">
        <v>14</v>
      </c>
      <c r="D423" s="18" t="s">
        <v>141</v>
      </c>
      <c r="E423" s="20" t="s">
        <v>337</v>
      </c>
      <c r="F423" s="18"/>
      <c r="G423" s="197">
        <f>SUM(G425)</f>
        <v>8544077</v>
      </c>
      <c r="H423" s="197">
        <f>SUM(H425)</f>
        <v>7947978</v>
      </c>
    </row>
    <row r="424" spans="1:8" ht="45">
      <c r="A424" s="205" t="s">
        <v>338</v>
      </c>
      <c r="B424" s="19" t="s">
        <v>16</v>
      </c>
      <c r="C424" s="20">
        <v>14</v>
      </c>
      <c r="D424" s="18" t="s">
        <v>141</v>
      </c>
      <c r="E424" s="20" t="s">
        <v>873</v>
      </c>
      <c r="F424" s="18"/>
      <c r="G424" s="197">
        <f>SUM(G425)</f>
        <v>8544077</v>
      </c>
      <c r="H424" s="197">
        <f>SUM(H425)</f>
        <v>7947978</v>
      </c>
    </row>
    <row r="425" spans="1:8" ht="30">
      <c r="A425" s="205" t="s">
        <v>340</v>
      </c>
      <c r="B425" s="19" t="s">
        <v>16</v>
      </c>
      <c r="C425" s="20">
        <v>14</v>
      </c>
      <c r="D425" s="18" t="s">
        <v>141</v>
      </c>
      <c r="E425" s="20" t="s">
        <v>341</v>
      </c>
      <c r="F425" s="18"/>
      <c r="G425" s="197">
        <f>SUM(G426)</f>
        <v>8544077</v>
      </c>
      <c r="H425" s="197">
        <f>SUM(H426)</f>
        <v>7947978</v>
      </c>
    </row>
    <row r="426" spans="1:8" ht="45">
      <c r="A426" s="206" t="s">
        <v>342</v>
      </c>
      <c r="B426" s="102"/>
      <c r="C426" s="20">
        <v>14</v>
      </c>
      <c r="D426" s="18" t="s">
        <v>141</v>
      </c>
      <c r="E426" s="20" t="s">
        <v>343</v>
      </c>
      <c r="F426" s="18"/>
      <c r="G426" s="197">
        <f>SUM(G427)</f>
        <v>8544077</v>
      </c>
      <c r="H426" s="197">
        <f>SUM(H427)</f>
        <v>7947978</v>
      </c>
    </row>
    <row r="427" spans="1:8" ht="15">
      <c r="A427" s="206" t="s">
        <v>152</v>
      </c>
      <c r="B427" s="102"/>
      <c r="C427" s="20">
        <v>14</v>
      </c>
      <c r="D427" s="19" t="s">
        <v>141</v>
      </c>
      <c r="E427" s="20" t="s">
        <v>343</v>
      </c>
      <c r="F427" s="19" t="s">
        <v>206</v>
      </c>
      <c r="G427" s="196">
        <v>8544077</v>
      </c>
      <c r="H427" s="196">
        <v>7947978</v>
      </c>
    </row>
  </sheetData>
  <sheetProtection/>
  <mergeCells count="4">
    <mergeCell ref="B1:H8"/>
    <mergeCell ref="A9:H9"/>
    <mergeCell ref="A10:H10"/>
    <mergeCell ref="A11:H11"/>
  </mergeCells>
  <printOptions/>
  <pageMargins left="0.4330708661417323" right="0.3937007874015748" top="0.7086614173228347" bottom="0.7086614173228347" header="0.31496062992125984" footer="0.31496062992125984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4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2.8515625" style="142" customWidth="1"/>
    <col min="3" max="3" width="6.00390625" style="142" customWidth="1"/>
    <col min="4" max="4" width="16.8515625" style="0" customWidth="1"/>
    <col min="5" max="5" width="10.57421875" style="0" bestFit="1" customWidth="1"/>
  </cols>
  <sheetData>
    <row r="1" spans="1:4" ht="15" customHeight="1">
      <c r="A1" s="304"/>
      <c r="B1" s="304" t="s">
        <v>1041</v>
      </c>
      <c r="C1" s="304"/>
      <c r="D1" s="304"/>
    </row>
    <row r="2" spans="1:4" ht="15">
      <c r="A2" s="304"/>
      <c r="B2" s="304"/>
      <c r="C2" s="304"/>
      <c r="D2" s="304"/>
    </row>
    <row r="3" spans="1:4" ht="15" customHeight="1">
      <c r="A3" s="304"/>
      <c r="B3" s="304"/>
      <c r="C3" s="304"/>
      <c r="D3" s="304"/>
    </row>
    <row r="4" spans="1:4" ht="15">
      <c r="A4" s="304"/>
      <c r="B4" s="304"/>
      <c r="C4" s="304"/>
      <c r="D4" s="304"/>
    </row>
    <row r="5" spans="1:4" ht="57" customHeight="1">
      <c r="A5" s="304"/>
      <c r="B5" s="304"/>
      <c r="C5" s="304"/>
      <c r="D5" s="304"/>
    </row>
    <row r="6" spans="1:4" ht="6" customHeight="1" hidden="1">
      <c r="A6" s="304"/>
      <c r="B6" s="162"/>
      <c r="C6" s="162"/>
      <c r="D6" s="10"/>
    </row>
    <row r="7" spans="1:4" ht="27.75" customHeight="1">
      <c r="A7" s="327" t="s">
        <v>807</v>
      </c>
      <c r="B7" s="327"/>
      <c r="C7" s="327"/>
      <c r="D7" s="327"/>
    </row>
    <row r="8" spans="1:4" ht="3.75" customHeight="1" hidden="1">
      <c r="A8" s="327"/>
      <c r="B8" s="327"/>
      <c r="C8" s="327"/>
      <c r="D8" s="327"/>
    </row>
    <row r="9" spans="1:4" ht="26.25" customHeight="1">
      <c r="A9" s="327"/>
      <c r="B9" s="327"/>
      <c r="C9" s="327"/>
      <c r="D9" s="327"/>
    </row>
    <row r="10" spans="1:4" ht="8.25" customHeight="1">
      <c r="A10" s="327"/>
      <c r="B10" s="327"/>
      <c r="C10" s="327"/>
      <c r="D10" s="327"/>
    </row>
    <row r="11" spans="1:4" ht="19.5" customHeight="1" hidden="1">
      <c r="A11" s="327"/>
      <c r="B11" s="327"/>
      <c r="C11" s="327"/>
      <c r="D11" s="327"/>
    </row>
    <row r="12" spans="2:4" ht="13.5" customHeight="1">
      <c r="B12" s="153"/>
      <c r="C12" s="153"/>
      <c r="D12" t="s">
        <v>123</v>
      </c>
    </row>
    <row r="13" spans="1:4" ht="32.25" customHeight="1">
      <c r="A13" s="28" t="s">
        <v>133</v>
      </c>
      <c r="B13" s="287" t="s">
        <v>136</v>
      </c>
      <c r="C13" s="97" t="s">
        <v>137</v>
      </c>
      <c r="D13" s="29" t="s">
        <v>683</v>
      </c>
    </row>
    <row r="14" spans="1:4" ht="15">
      <c r="A14" s="213" t="s">
        <v>63</v>
      </c>
      <c r="B14" s="288"/>
      <c r="C14" s="163"/>
      <c r="D14" s="194">
        <f>SUM(D15+D43+D87+D156+D163+D168+D173+D205+D222+D233+D241+D268+D281+D289+D294+D312+D330+D334+D340+D345+D351+D359+D375+D379+D317)</f>
        <v>661965837.0200001</v>
      </c>
    </row>
    <row r="15" spans="1:4" ht="28.5">
      <c r="A15" s="164" t="s">
        <v>350</v>
      </c>
      <c r="B15" s="289" t="s">
        <v>371</v>
      </c>
      <c r="C15" s="165"/>
      <c r="D15" s="198">
        <f>SUM(D16+D21+D30)</f>
        <v>16280570</v>
      </c>
    </row>
    <row r="16" spans="1:4" s="2" customFormat="1" ht="30">
      <c r="A16" s="166" t="s">
        <v>61</v>
      </c>
      <c r="B16" s="290" t="s">
        <v>60</v>
      </c>
      <c r="C16" s="167"/>
      <c r="D16" s="197">
        <f>SUM(D17)</f>
        <v>1093134</v>
      </c>
    </row>
    <row r="17" spans="1:4" s="2" customFormat="1" ht="15">
      <c r="A17" s="90" t="s">
        <v>59</v>
      </c>
      <c r="B17" s="291" t="s">
        <v>270</v>
      </c>
      <c r="C17" s="155"/>
      <c r="D17" s="196">
        <f>SUM(D18)</f>
        <v>1093134</v>
      </c>
    </row>
    <row r="18" spans="1:4" s="2" customFormat="1" ht="25.5" customHeight="1">
      <c r="A18" s="88" t="s">
        <v>217</v>
      </c>
      <c r="B18" s="291" t="s">
        <v>62</v>
      </c>
      <c r="C18" s="155"/>
      <c r="D18" s="196">
        <f>SUM(D19:D20)</f>
        <v>1093134</v>
      </c>
    </row>
    <row r="19" spans="1:4" s="2" customFormat="1" ht="45">
      <c r="A19" s="88" t="s">
        <v>212</v>
      </c>
      <c r="B19" s="291" t="s">
        <v>62</v>
      </c>
      <c r="C19" s="155" t="s">
        <v>144</v>
      </c>
      <c r="D19" s="196">
        <f>SUM(прил7!F395)</f>
        <v>1066134</v>
      </c>
    </row>
    <row r="20" spans="1:4" s="2" customFormat="1" ht="30">
      <c r="A20" s="88" t="s">
        <v>105</v>
      </c>
      <c r="B20" s="291" t="s">
        <v>62</v>
      </c>
      <c r="C20" s="155" t="s">
        <v>147</v>
      </c>
      <c r="D20" s="196">
        <f>SUM(прил7!F396)</f>
        <v>27000</v>
      </c>
    </row>
    <row r="21" spans="1:4" s="2" customFormat="1" ht="30">
      <c r="A21" s="88" t="s">
        <v>352</v>
      </c>
      <c r="B21" s="292" t="s">
        <v>353</v>
      </c>
      <c r="C21" s="155"/>
      <c r="D21" s="196">
        <f>SUM(D22+D25)</f>
        <v>6077914</v>
      </c>
    </row>
    <row r="22" spans="1:4" s="2" customFormat="1" ht="105">
      <c r="A22" s="88" t="s">
        <v>38</v>
      </c>
      <c r="B22" s="292" t="s">
        <v>37</v>
      </c>
      <c r="C22" s="155"/>
      <c r="D22" s="196">
        <f>SUM(D23)</f>
        <v>151200</v>
      </c>
    </row>
    <row r="23" spans="1:4" s="2" customFormat="1" ht="90">
      <c r="A23" s="88" t="s">
        <v>39</v>
      </c>
      <c r="B23" s="292" t="s">
        <v>40</v>
      </c>
      <c r="C23" s="155"/>
      <c r="D23" s="196">
        <f>SUM(D24)</f>
        <v>151200</v>
      </c>
    </row>
    <row r="24" spans="1:4" s="2" customFormat="1" ht="15">
      <c r="A24" s="88" t="s">
        <v>152</v>
      </c>
      <c r="B24" s="292" t="s">
        <v>40</v>
      </c>
      <c r="C24" s="155" t="s">
        <v>206</v>
      </c>
      <c r="D24" s="196">
        <f>SUM(прил7!F416)</f>
        <v>151200</v>
      </c>
    </row>
    <row r="25" spans="1:4" s="2" customFormat="1" ht="15">
      <c r="A25" s="88" t="s">
        <v>354</v>
      </c>
      <c r="B25" s="292" t="s">
        <v>355</v>
      </c>
      <c r="C25" s="155"/>
      <c r="D25" s="196">
        <f>SUM(D26)</f>
        <v>5926714</v>
      </c>
    </row>
    <row r="26" spans="1:4" s="2" customFormat="1" ht="23.25" customHeight="1">
      <c r="A26" s="88" t="s">
        <v>217</v>
      </c>
      <c r="B26" s="292" t="s">
        <v>356</v>
      </c>
      <c r="C26" s="155"/>
      <c r="D26" s="196">
        <f>SUM(D27:D29)</f>
        <v>5926714</v>
      </c>
    </row>
    <row r="27" spans="1:4" ht="45">
      <c r="A27" s="88" t="s">
        <v>212</v>
      </c>
      <c r="B27" s="292" t="s">
        <v>357</v>
      </c>
      <c r="C27" s="155" t="s">
        <v>144</v>
      </c>
      <c r="D27" s="196">
        <f>SUM(прил7!F400)</f>
        <v>4748000</v>
      </c>
    </row>
    <row r="28" spans="1:4" ht="30">
      <c r="A28" s="88" t="s">
        <v>105</v>
      </c>
      <c r="B28" s="292" t="s">
        <v>358</v>
      </c>
      <c r="C28" s="155" t="s">
        <v>147</v>
      </c>
      <c r="D28" s="196">
        <f>SUM(прил7!F401)</f>
        <v>1123786</v>
      </c>
    </row>
    <row r="29" spans="1:4" ht="15">
      <c r="A29" s="88" t="s">
        <v>149</v>
      </c>
      <c r="B29" s="292" t="s">
        <v>356</v>
      </c>
      <c r="C29" s="155" t="s">
        <v>148</v>
      </c>
      <c r="D29" s="196">
        <f>SUM(прил7!F402)</f>
        <v>54928</v>
      </c>
    </row>
    <row r="30" spans="1:4" s="2" customFormat="1" ht="45">
      <c r="A30" s="88" t="s">
        <v>359</v>
      </c>
      <c r="B30" s="292" t="s">
        <v>360</v>
      </c>
      <c r="C30" s="155"/>
      <c r="D30" s="196">
        <f>SUM(D31+D40)</f>
        <v>9109522</v>
      </c>
    </row>
    <row r="31" spans="1:4" s="2" customFormat="1" ht="30">
      <c r="A31" s="88" t="s">
        <v>361</v>
      </c>
      <c r="B31" s="292" t="s">
        <v>362</v>
      </c>
      <c r="C31" s="155"/>
      <c r="D31" s="196">
        <f>SUM(D32+D36+D34)</f>
        <v>8076339</v>
      </c>
    </row>
    <row r="32" spans="1:4" s="2" customFormat="1" ht="45">
      <c r="A32" s="88" t="s">
        <v>219</v>
      </c>
      <c r="B32" s="292" t="s">
        <v>366</v>
      </c>
      <c r="C32" s="155"/>
      <c r="D32" s="196">
        <f>SUM(D33)</f>
        <v>52872</v>
      </c>
    </row>
    <row r="33" spans="1:4" s="2" customFormat="1" ht="45">
      <c r="A33" s="88" t="s">
        <v>212</v>
      </c>
      <c r="B33" s="292" t="s">
        <v>366</v>
      </c>
      <c r="C33" s="155" t="s">
        <v>144</v>
      </c>
      <c r="D33" s="196">
        <f>SUM(прил7!F420)</f>
        <v>52872</v>
      </c>
    </row>
    <row r="34" spans="1:4" s="2" customFormat="1" ht="30">
      <c r="A34" s="88" t="s">
        <v>787</v>
      </c>
      <c r="B34" s="292" t="s">
        <v>788</v>
      </c>
      <c r="C34" s="155"/>
      <c r="D34" s="196">
        <f>SUM(D35)</f>
        <v>388720</v>
      </c>
    </row>
    <row r="35" spans="1:4" s="2" customFormat="1" ht="30">
      <c r="A35" s="88" t="s">
        <v>787</v>
      </c>
      <c r="B35" s="292" t="s">
        <v>788</v>
      </c>
      <c r="C35" s="155" t="s">
        <v>147</v>
      </c>
      <c r="D35" s="196">
        <f>SUM(прил7!F406)</f>
        <v>388720</v>
      </c>
    </row>
    <row r="36" spans="1:4" s="2" customFormat="1" ht="23.25" customHeight="1">
      <c r="A36" s="88" t="s">
        <v>217</v>
      </c>
      <c r="B36" s="292" t="s">
        <v>363</v>
      </c>
      <c r="C36" s="155"/>
      <c r="D36" s="196">
        <f>SUM(D37+D38+D39)</f>
        <v>7634747</v>
      </c>
    </row>
    <row r="37" spans="1:4" s="2" customFormat="1" ht="45">
      <c r="A37" s="88" t="s">
        <v>212</v>
      </c>
      <c r="B37" s="292" t="s">
        <v>363</v>
      </c>
      <c r="C37" s="155" t="s">
        <v>144</v>
      </c>
      <c r="D37" s="196">
        <f>SUM(прил7!F408+прил7!F422)</f>
        <v>5482677</v>
      </c>
    </row>
    <row r="38" spans="1:4" ht="30">
      <c r="A38" s="88" t="s">
        <v>105</v>
      </c>
      <c r="B38" s="292" t="s">
        <v>363</v>
      </c>
      <c r="C38" s="155" t="s">
        <v>147</v>
      </c>
      <c r="D38" s="196">
        <f>SUM(прил7!F409+прил7!F423)</f>
        <v>2131454</v>
      </c>
    </row>
    <row r="39" spans="1:4" ht="15">
      <c r="A39" s="88" t="s">
        <v>149</v>
      </c>
      <c r="B39" s="292" t="s">
        <v>364</v>
      </c>
      <c r="C39" s="155" t="s">
        <v>148</v>
      </c>
      <c r="D39" s="196">
        <f>SUM(прил7!F424+прил7!F410)</f>
        <v>20616</v>
      </c>
    </row>
    <row r="40" spans="1:4" ht="30">
      <c r="A40" s="88" t="s">
        <v>54</v>
      </c>
      <c r="B40" s="291" t="s">
        <v>372</v>
      </c>
      <c r="C40" s="155"/>
      <c r="D40" s="196">
        <f>SUM(D41)</f>
        <v>1033183</v>
      </c>
    </row>
    <row r="41" spans="1:4" ht="45">
      <c r="A41" s="88" t="s">
        <v>373</v>
      </c>
      <c r="B41" s="291" t="s">
        <v>374</v>
      </c>
      <c r="C41" s="155"/>
      <c r="D41" s="196">
        <f>SUM(D42)</f>
        <v>1033183</v>
      </c>
    </row>
    <row r="42" spans="1:4" ht="15">
      <c r="A42" s="88" t="s">
        <v>170</v>
      </c>
      <c r="B42" s="291" t="s">
        <v>375</v>
      </c>
      <c r="C42" s="155" t="s">
        <v>169</v>
      </c>
      <c r="D42" s="196">
        <f>SUM(прил7!F445)</f>
        <v>1033183</v>
      </c>
    </row>
    <row r="43" spans="1:4" ht="35.25" customHeight="1">
      <c r="A43" s="164" t="s">
        <v>202</v>
      </c>
      <c r="B43" s="289" t="s">
        <v>237</v>
      </c>
      <c r="C43" s="165"/>
      <c r="D43" s="198">
        <f>SUM(D44+D54+D73)</f>
        <v>27616247</v>
      </c>
    </row>
    <row r="44" spans="1:4" ht="57">
      <c r="A44" s="92" t="s">
        <v>238</v>
      </c>
      <c r="B44" s="293" t="s">
        <v>239</v>
      </c>
      <c r="C44" s="168"/>
      <c r="D44" s="233">
        <f>SUM(D45+D48+D51)</f>
        <v>1950300</v>
      </c>
    </row>
    <row r="45" spans="1:4" ht="30">
      <c r="A45" s="74" t="s">
        <v>240</v>
      </c>
      <c r="B45" s="290" t="s">
        <v>241</v>
      </c>
      <c r="C45" s="163"/>
      <c r="D45" s="234">
        <f>SUM(D46)</f>
        <v>1776000</v>
      </c>
    </row>
    <row r="46" spans="1:4" s="2" customFormat="1" ht="30">
      <c r="A46" s="166" t="s">
        <v>220</v>
      </c>
      <c r="B46" s="290" t="s">
        <v>242</v>
      </c>
      <c r="C46" s="163"/>
      <c r="D46" s="234">
        <f>SUM(D47)</f>
        <v>1776000</v>
      </c>
    </row>
    <row r="47" spans="1:4" s="2" customFormat="1" ht="45">
      <c r="A47" s="166" t="s">
        <v>212</v>
      </c>
      <c r="B47" s="290" t="s">
        <v>242</v>
      </c>
      <c r="C47" s="163" t="s">
        <v>144</v>
      </c>
      <c r="D47" s="234">
        <f>SUM(прил7!F34)</f>
        <v>1776000</v>
      </c>
    </row>
    <row r="48" spans="1:4" s="2" customFormat="1" ht="45">
      <c r="A48" s="74" t="s">
        <v>269</v>
      </c>
      <c r="B48" s="290" t="s">
        <v>66</v>
      </c>
      <c r="C48" s="163"/>
      <c r="D48" s="234">
        <f>SUM(D49)</f>
        <v>124300</v>
      </c>
    </row>
    <row r="49" spans="1:4" s="2" customFormat="1" ht="30">
      <c r="A49" s="166" t="s">
        <v>216</v>
      </c>
      <c r="B49" s="290" t="s">
        <v>65</v>
      </c>
      <c r="C49" s="163"/>
      <c r="D49" s="234">
        <f>SUM(D50)</f>
        <v>124300</v>
      </c>
    </row>
    <row r="50" spans="1:4" s="2" customFormat="1" ht="30">
      <c r="A50" s="166" t="s">
        <v>228</v>
      </c>
      <c r="B50" s="290" t="s">
        <v>65</v>
      </c>
      <c r="C50" s="163" t="s">
        <v>222</v>
      </c>
      <c r="D50" s="234">
        <f>SUM(прил7!F86)</f>
        <v>124300</v>
      </c>
    </row>
    <row r="51" spans="1:4" s="2" customFormat="1" ht="45">
      <c r="A51" s="166" t="s">
        <v>34</v>
      </c>
      <c r="B51" s="290" t="s">
        <v>35</v>
      </c>
      <c r="C51" s="163"/>
      <c r="D51" s="196">
        <f>SUM(D52)</f>
        <v>50000</v>
      </c>
    </row>
    <row r="52" spans="1:4" s="2" customFormat="1" ht="15">
      <c r="A52" s="166" t="s">
        <v>124</v>
      </c>
      <c r="B52" s="290" t="s">
        <v>49</v>
      </c>
      <c r="C52" s="163"/>
      <c r="D52" s="196">
        <f>SUM(D53)</f>
        <v>50000</v>
      </c>
    </row>
    <row r="53" spans="1:4" s="2" customFormat="1" ht="15">
      <c r="A53" s="88" t="s">
        <v>170</v>
      </c>
      <c r="B53" s="291" t="s">
        <v>49</v>
      </c>
      <c r="C53" s="163" t="s">
        <v>169</v>
      </c>
      <c r="D53" s="196">
        <f>SUM(прил7!F89)</f>
        <v>50000</v>
      </c>
    </row>
    <row r="54" spans="1:4" s="2" customFormat="1" ht="46.5" customHeight="1">
      <c r="A54" s="87" t="s">
        <v>747</v>
      </c>
      <c r="B54" s="294" t="s">
        <v>367</v>
      </c>
      <c r="C54" s="156"/>
      <c r="D54" s="195">
        <f>SUM(D55+D58+D62+D69)</f>
        <v>8738699</v>
      </c>
    </row>
    <row r="55" spans="1:4" s="2" customFormat="1" ht="45">
      <c r="A55" s="88" t="s">
        <v>53</v>
      </c>
      <c r="B55" s="291" t="s">
        <v>368</v>
      </c>
      <c r="C55" s="155"/>
      <c r="D55" s="196">
        <f>SUM(D56)</f>
        <v>220000</v>
      </c>
    </row>
    <row r="56" spans="1:4" s="2" customFormat="1" ht="30">
      <c r="A56" s="88" t="s">
        <v>196</v>
      </c>
      <c r="B56" s="291" t="s">
        <v>369</v>
      </c>
      <c r="C56" s="155"/>
      <c r="D56" s="196">
        <f>SUM(D57)</f>
        <v>220000</v>
      </c>
    </row>
    <row r="57" spans="1:4" s="2" customFormat="1" ht="15">
      <c r="A57" s="88" t="s">
        <v>170</v>
      </c>
      <c r="B57" s="291" t="s">
        <v>370</v>
      </c>
      <c r="C57" s="155" t="s">
        <v>169</v>
      </c>
      <c r="D57" s="196">
        <f>SUM(прил7!F439)</f>
        <v>220000</v>
      </c>
    </row>
    <row r="58" spans="1:4" s="2" customFormat="1" ht="30">
      <c r="A58" s="88" t="s">
        <v>55</v>
      </c>
      <c r="B58" s="291" t="s">
        <v>376</v>
      </c>
      <c r="C58" s="155"/>
      <c r="D58" s="196">
        <f>SUM(D59)</f>
        <v>242489</v>
      </c>
    </row>
    <row r="59" spans="1:4" ht="30">
      <c r="A59" s="88" t="s">
        <v>388</v>
      </c>
      <c r="B59" s="291" t="s">
        <v>380</v>
      </c>
      <c r="C59" s="155"/>
      <c r="D59" s="196">
        <f>SUM(D61+D60)</f>
        <v>242489</v>
      </c>
    </row>
    <row r="60" spans="1:4" ht="30">
      <c r="A60" s="88" t="s">
        <v>105</v>
      </c>
      <c r="B60" s="291" t="s">
        <v>380</v>
      </c>
      <c r="C60" s="155" t="s">
        <v>147</v>
      </c>
      <c r="D60" s="196">
        <f>SUM(прил7!F450)</f>
        <v>4000</v>
      </c>
    </row>
    <row r="61" spans="1:4" ht="15">
      <c r="A61" s="88" t="s">
        <v>170</v>
      </c>
      <c r="B61" s="291" t="s">
        <v>380</v>
      </c>
      <c r="C61" s="155" t="s">
        <v>169</v>
      </c>
      <c r="D61" s="196">
        <f>SUM(прил7!F451)</f>
        <v>238489</v>
      </c>
    </row>
    <row r="62" spans="1:4" ht="30">
      <c r="A62" s="88" t="s">
        <v>583</v>
      </c>
      <c r="B62" s="291" t="s">
        <v>381</v>
      </c>
      <c r="C62" s="155"/>
      <c r="D62" s="196">
        <f>SUM(D66+D63)</f>
        <v>7758948</v>
      </c>
    </row>
    <row r="63" spans="1:4" ht="15">
      <c r="A63" s="89" t="s">
        <v>198</v>
      </c>
      <c r="B63" s="291" t="s">
        <v>382</v>
      </c>
      <c r="C63" s="155"/>
      <c r="D63" s="196">
        <f>SUM(D65+D64)</f>
        <v>6508948</v>
      </c>
    </row>
    <row r="64" spans="1:4" ht="30">
      <c r="A64" s="88" t="s">
        <v>105</v>
      </c>
      <c r="B64" s="291" t="s">
        <v>382</v>
      </c>
      <c r="C64" s="155" t="s">
        <v>147</v>
      </c>
      <c r="D64" s="196">
        <f>SUM(прил7!F454)</f>
        <v>111000</v>
      </c>
    </row>
    <row r="65" spans="1:4" ht="15">
      <c r="A65" s="88" t="s">
        <v>170</v>
      </c>
      <c r="B65" s="291" t="s">
        <v>383</v>
      </c>
      <c r="C65" s="155" t="s">
        <v>169</v>
      </c>
      <c r="D65" s="196">
        <f>SUM(прил7!F455)</f>
        <v>6397948</v>
      </c>
    </row>
    <row r="66" spans="1:4" ht="15">
      <c r="A66" s="88" t="s">
        <v>199</v>
      </c>
      <c r="B66" s="291" t="s">
        <v>384</v>
      </c>
      <c r="C66" s="155"/>
      <c r="D66" s="196">
        <f>SUM(D68+D67)</f>
        <v>1250000</v>
      </c>
    </row>
    <row r="67" spans="1:4" ht="30">
      <c r="A67" s="88" t="s">
        <v>105</v>
      </c>
      <c r="B67" s="291" t="s">
        <v>385</v>
      </c>
      <c r="C67" s="155" t="s">
        <v>147</v>
      </c>
      <c r="D67" s="196">
        <f>SUM(прил7!F457)</f>
        <v>24000</v>
      </c>
    </row>
    <row r="68" spans="1:4" ht="15">
      <c r="A68" s="88" t="s">
        <v>170</v>
      </c>
      <c r="B68" s="291" t="s">
        <v>385</v>
      </c>
      <c r="C68" s="155" t="s">
        <v>169</v>
      </c>
      <c r="D68" s="196">
        <f>SUM(прил7!F458)</f>
        <v>1226000</v>
      </c>
    </row>
    <row r="69" spans="1:4" ht="30">
      <c r="A69" s="88" t="s">
        <v>68</v>
      </c>
      <c r="B69" s="291" t="s">
        <v>386</v>
      </c>
      <c r="C69" s="155"/>
      <c r="D69" s="196">
        <f>SUM(D70)</f>
        <v>517262</v>
      </c>
    </row>
    <row r="70" spans="1:4" ht="30">
      <c r="A70" s="88" t="s">
        <v>197</v>
      </c>
      <c r="B70" s="291" t="s">
        <v>387</v>
      </c>
      <c r="C70" s="155"/>
      <c r="D70" s="196">
        <f>SUM(D71:D72)</f>
        <v>517262</v>
      </c>
    </row>
    <row r="71" spans="1:4" ht="30">
      <c r="A71" s="88" t="s">
        <v>105</v>
      </c>
      <c r="B71" s="291" t="s">
        <v>387</v>
      </c>
      <c r="C71" s="155" t="s">
        <v>147</v>
      </c>
      <c r="D71" s="196">
        <f>SUM(прил7!F461)</f>
        <v>9000</v>
      </c>
    </row>
    <row r="72" spans="1:4" ht="15">
      <c r="A72" s="88" t="s">
        <v>170</v>
      </c>
      <c r="B72" s="291" t="s">
        <v>389</v>
      </c>
      <c r="C72" s="155" t="s">
        <v>169</v>
      </c>
      <c r="D72" s="196">
        <f>SUM(прил7!F462)</f>
        <v>508262</v>
      </c>
    </row>
    <row r="73" spans="1:4" ht="48" customHeight="1">
      <c r="A73" s="164" t="s">
        <v>716</v>
      </c>
      <c r="B73" s="293" t="s">
        <v>243</v>
      </c>
      <c r="C73" s="168"/>
      <c r="D73" s="195">
        <f>SUM(D74+D77+D84)</f>
        <v>16927248</v>
      </c>
    </row>
    <row r="74" spans="1:4" ht="30">
      <c r="A74" s="88" t="s">
        <v>85</v>
      </c>
      <c r="B74" s="291" t="s">
        <v>378</v>
      </c>
      <c r="C74" s="155"/>
      <c r="D74" s="196">
        <f>SUM(D75)</f>
        <v>1874724</v>
      </c>
    </row>
    <row r="75" spans="1:4" ht="15">
      <c r="A75" s="88" t="s">
        <v>377</v>
      </c>
      <c r="B75" s="291" t="s">
        <v>379</v>
      </c>
      <c r="C75" s="155"/>
      <c r="D75" s="196">
        <f>SUM(D76)</f>
        <v>1874724</v>
      </c>
    </row>
    <row r="76" spans="1:4" ht="15">
      <c r="A76" s="88" t="s">
        <v>170</v>
      </c>
      <c r="B76" s="291" t="s">
        <v>379</v>
      </c>
      <c r="C76" s="155" t="s">
        <v>169</v>
      </c>
      <c r="D76" s="196">
        <f>SUM(прил7!F488)</f>
        <v>1874724</v>
      </c>
    </row>
    <row r="77" spans="1:4" ht="30">
      <c r="A77" s="166" t="s">
        <v>244</v>
      </c>
      <c r="B77" s="290" t="s">
        <v>245</v>
      </c>
      <c r="C77" s="163"/>
      <c r="D77" s="196">
        <f>SUM(D78+D81)</f>
        <v>1184000</v>
      </c>
    </row>
    <row r="78" spans="1:4" ht="33" customHeight="1">
      <c r="A78" s="166" t="s">
        <v>213</v>
      </c>
      <c r="B78" s="290" t="s">
        <v>246</v>
      </c>
      <c r="C78" s="163"/>
      <c r="D78" s="196">
        <f>SUM(D79:D80)</f>
        <v>888000</v>
      </c>
    </row>
    <row r="79" spans="1:4" ht="45">
      <c r="A79" s="166" t="s">
        <v>212</v>
      </c>
      <c r="B79" s="290" t="s">
        <v>247</v>
      </c>
      <c r="C79" s="163" t="s">
        <v>144</v>
      </c>
      <c r="D79" s="196">
        <f>SUM(прил7!F38+прил7!F490)</f>
        <v>818000</v>
      </c>
    </row>
    <row r="80" spans="1:4" ht="30">
      <c r="A80" s="88" t="s">
        <v>105</v>
      </c>
      <c r="B80" s="290" t="s">
        <v>247</v>
      </c>
      <c r="C80" s="163" t="s">
        <v>147</v>
      </c>
      <c r="D80" s="196">
        <f>SUM(прил7!F39)</f>
        <v>70000</v>
      </c>
    </row>
    <row r="81" spans="1:4" ht="35.25" customHeight="1">
      <c r="A81" s="166" t="s">
        <v>777</v>
      </c>
      <c r="B81" s="290" t="s">
        <v>248</v>
      </c>
      <c r="C81" s="163"/>
      <c r="D81" s="196">
        <f>SUM(D82:D83)</f>
        <v>296000</v>
      </c>
    </row>
    <row r="82" spans="1:4" ht="45">
      <c r="A82" s="166" t="s">
        <v>212</v>
      </c>
      <c r="B82" s="290" t="s">
        <v>248</v>
      </c>
      <c r="C82" s="163" t="s">
        <v>144</v>
      </c>
      <c r="D82" s="196">
        <f>SUM(прил7!F41)</f>
        <v>278000</v>
      </c>
    </row>
    <row r="83" spans="1:4" ht="30">
      <c r="A83" s="88" t="s">
        <v>105</v>
      </c>
      <c r="B83" s="290" t="s">
        <v>248</v>
      </c>
      <c r="C83" s="163" t="s">
        <v>147</v>
      </c>
      <c r="D83" s="196">
        <f>SUM(прил7!F42)</f>
        <v>18000</v>
      </c>
    </row>
    <row r="84" spans="1:4" ht="45">
      <c r="A84" s="166" t="s">
        <v>398</v>
      </c>
      <c r="B84" s="291" t="s">
        <v>399</v>
      </c>
      <c r="C84" s="155"/>
      <c r="D84" s="196">
        <f>SUM(D85)</f>
        <v>13868524</v>
      </c>
    </row>
    <row r="85" spans="1:4" ht="30">
      <c r="A85" s="88" t="s">
        <v>748</v>
      </c>
      <c r="B85" s="291" t="s">
        <v>400</v>
      </c>
      <c r="C85" s="155"/>
      <c r="D85" s="196">
        <f>SUM(D86)</f>
        <v>13868524</v>
      </c>
    </row>
    <row r="86" spans="1:4" ht="15">
      <c r="A86" s="88" t="s">
        <v>170</v>
      </c>
      <c r="B86" s="291" t="s">
        <v>401</v>
      </c>
      <c r="C86" s="155" t="s">
        <v>169</v>
      </c>
      <c r="D86" s="196">
        <f>SUM(прил7!F494)</f>
        <v>13868524</v>
      </c>
    </row>
    <row r="87" spans="1:5" ht="28.5">
      <c r="A87" s="87" t="s">
        <v>743</v>
      </c>
      <c r="B87" s="294" t="s">
        <v>333</v>
      </c>
      <c r="C87" s="156"/>
      <c r="D87" s="195">
        <f>SUM(D88+D127+D146)</f>
        <v>410279941.5</v>
      </c>
      <c r="E87" s="14"/>
    </row>
    <row r="88" spans="1:4" ht="43.5" customHeight="1">
      <c r="A88" s="88" t="s">
        <v>722</v>
      </c>
      <c r="B88" s="291" t="s">
        <v>404</v>
      </c>
      <c r="C88" s="155"/>
      <c r="D88" s="235">
        <f>SUM(D89+D98+D125)</f>
        <v>109543567.9</v>
      </c>
    </row>
    <row r="89" spans="1:4" ht="30">
      <c r="A89" s="88" t="s">
        <v>9</v>
      </c>
      <c r="B89" s="292" t="s">
        <v>8</v>
      </c>
      <c r="C89" s="155"/>
      <c r="D89" s="196">
        <f>SUM(D90+D92+D96)</f>
        <v>8968762</v>
      </c>
    </row>
    <row r="90" spans="1:4" ht="30">
      <c r="A90" s="88" t="s">
        <v>131</v>
      </c>
      <c r="B90" s="292" t="s">
        <v>10</v>
      </c>
      <c r="C90" s="155"/>
      <c r="D90" s="196">
        <f>SUM(D91)</f>
        <v>166326</v>
      </c>
    </row>
    <row r="91" spans="1:4" ht="49.5" customHeight="1">
      <c r="A91" s="88" t="s">
        <v>877</v>
      </c>
      <c r="B91" s="292" t="s">
        <v>10</v>
      </c>
      <c r="C91" s="155" t="s">
        <v>144</v>
      </c>
      <c r="D91" s="196">
        <f>SUM(прил7!F379)</f>
        <v>166326</v>
      </c>
    </row>
    <row r="92" spans="1:4" ht="20.25" customHeight="1">
      <c r="A92" s="88" t="s">
        <v>217</v>
      </c>
      <c r="B92" s="292" t="s">
        <v>11</v>
      </c>
      <c r="C92" s="155"/>
      <c r="D92" s="196">
        <f>SUM(D93:D95)</f>
        <v>8672436</v>
      </c>
    </row>
    <row r="93" spans="1:4" ht="45">
      <c r="A93" s="88" t="s">
        <v>212</v>
      </c>
      <c r="B93" s="292" t="s">
        <v>407</v>
      </c>
      <c r="C93" s="155" t="s">
        <v>144</v>
      </c>
      <c r="D93" s="196">
        <f>SUM(прил7!F381)</f>
        <v>7346500</v>
      </c>
    </row>
    <row r="94" spans="1:4" ht="30">
      <c r="A94" s="88" t="s">
        <v>105</v>
      </c>
      <c r="B94" s="292" t="s">
        <v>12</v>
      </c>
      <c r="C94" s="155" t="s">
        <v>147</v>
      </c>
      <c r="D94" s="196">
        <f>SUM(прил7!F382)</f>
        <v>1315936</v>
      </c>
    </row>
    <row r="95" spans="1:4" ht="15">
      <c r="A95" s="88" t="s">
        <v>149</v>
      </c>
      <c r="B95" s="292" t="s">
        <v>12</v>
      </c>
      <c r="C95" s="155" t="s">
        <v>148</v>
      </c>
      <c r="D95" s="196">
        <f>SUM(прил7!F383)</f>
        <v>10000</v>
      </c>
    </row>
    <row r="96" spans="1:4" ht="15">
      <c r="A96" s="139" t="s">
        <v>93</v>
      </c>
      <c r="B96" s="292" t="s">
        <v>95</v>
      </c>
      <c r="C96" s="155"/>
      <c r="D96" s="196">
        <f>SUM(D97)</f>
        <v>130000</v>
      </c>
    </row>
    <row r="97" spans="1:4" ht="30">
      <c r="A97" s="88" t="s">
        <v>105</v>
      </c>
      <c r="B97" s="292" t="s">
        <v>95</v>
      </c>
      <c r="C97" s="155" t="s">
        <v>147</v>
      </c>
      <c r="D97" s="196">
        <f>SUM(прил7!F385)</f>
        <v>130000</v>
      </c>
    </row>
    <row r="98" spans="1:4" ht="45">
      <c r="A98" s="88" t="s">
        <v>408</v>
      </c>
      <c r="B98" s="291" t="s">
        <v>411</v>
      </c>
      <c r="C98" s="155"/>
      <c r="D98" s="236">
        <f>SUM(D99+D101+D103+D105+D107+D110+D111+D113+D115+D117+D120+D122)</f>
        <v>100570305.9</v>
      </c>
    </row>
    <row r="99" spans="1:4" ht="31.5">
      <c r="A99" s="264" t="s">
        <v>945</v>
      </c>
      <c r="B99" s="295" t="s">
        <v>944</v>
      </c>
      <c r="C99" s="155"/>
      <c r="D99" s="236">
        <f>SUM(D100)</f>
        <v>7294619</v>
      </c>
    </row>
    <row r="100" spans="1:4" ht="30">
      <c r="A100" s="88" t="s">
        <v>105</v>
      </c>
      <c r="B100" s="295" t="s">
        <v>944</v>
      </c>
      <c r="C100" s="155" t="s">
        <v>147</v>
      </c>
      <c r="D100" s="236">
        <f>SUM(прил7!F280+прил7!F304)</f>
        <v>7294619</v>
      </c>
    </row>
    <row r="101" spans="1:4" ht="30">
      <c r="A101" s="265" t="s">
        <v>948</v>
      </c>
      <c r="B101" s="295" t="s">
        <v>949</v>
      </c>
      <c r="C101" s="155"/>
      <c r="D101" s="236">
        <f>SUM(D102)</f>
        <v>250709</v>
      </c>
    </row>
    <row r="102" spans="1:4" ht="45">
      <c r="A102" s="88" t="s">
        <v>212</v>
      </c>
      <c r="B102" s="295" t="s">
        <v>949</v>
      </c>
      <c r="C102" s="155" t="s">
        <v>144</v>
      </c>
      <c r="D102" s="236">
        <f>SUM(прил7!F284+прил7!F319)</f>
        <v>250709</v>
      </c>
    </row>
    <row r="103" spans="1:4" ht="45">
      <c r="A103" s="267" t="s">
        <v>952</v>
      </c>
      <c r="B103" s="295" t="s">
        <v>942</v>
      </c>
      <c r="C103" s="155"/>
      <c r="D103" s="236">
        <f>SUM(D104)</f>
        <v>896799</v>
      </c>
    </row>
    <row r="104" spans="1:4" ht="30">
      <c r="A104" s="88" t="s">
        <v>105</v>
      </c>
      <c r="B104" s="295" t="s">
        <v>942</v>
      </c>
      <c r="C104" s="155" t="s">
        <v>147</v>
      </c>
      <c r="D104" s="236">
        <f>SUM(прил7!F306)</f>
        <v>896799</v>
      </c>
    </row>
    <row r="105" spans="1:4" ht="75">
      <c r="A105" s="267" t="s">
        <v>953</v>
      </c>
      <c r="B105" s="295" t="s">
        <v>943</v>
      </c>
      <c r="C105" s="155"/>
      <c r="D105" s="236">
        <f>SUM(D106)</f>
        <v>397070</v>
      </c>
    </row>
    <row r="106" spans="1:4" ht="30">
      <c r="A106" s="88" t="s">
        <v>105</v>
      </c>
      <c r="B106" s="295" t="s">
        <v>943</v>
      </c>
      <c r="C106" s="155" t="s">
        <v>147</v>
      </c>
      <c r="D106" s="236">
        <f>SUM(прил7!F308)</f>
        <v>397070</v>
      </c>
    </row>
    <row r="107" spans="1:4" ht="21" customHeight="1">
      <c r="A107" s="88" t="s">
        <v>217</v>
      </c>
      <c r="B107" s="291" t="s">
        <v>412</v>
      </c>
      <c r="C107" s="155"/>
      <c r="D107" s="235">
        <f>SUM(D108:D109)</f>
        <v>64340458.15</v>
      </c>
    </row>
    <row r="108" spans="1:4" ht="30">
      <c r="A108" s="88" t="s">
        <v>105</v>
      </c>
      <c r="B108" s="291" t="s">
        <v>410</v>
      </c>
      <c r="C108" s="155" t="s">
        <v>147</v>
      </c>
      <c r="D108" s="196">
        <f>SUM(прил7!F273+прил7!F310)</f>
        <v>59450495.15</v>
      </c>
    </row>
    <row r="109" spans="1:4" ht="15">
      <c r="A109" s="88" t="s">
        <v>149</v>
      </c>
      <c r="B109" s="291" t="s">
        <v>410</v>
      </c>
      <c r="C109" s="155" t="s">
        <v>148</v>
      </c>
      <c r="D109" s="196">
        <f>SUM(прил7!F274+прил7!F311)</f>
        <v>4889963</v>
      </c>
    </row>
    <row r="110" spans="1:4" ht="30">
      <c r="A110" s="88" t="s">
        <v>229</v>
      </c>
      <c r="B110" s="291" t="s">
        <v>912</v>
      </c>
      <c r="C110" s="155" t="s">
        <v>128</v>
      </c>
      <c r="D110" s="196">
        <f>SUM(прил7!F276)</f>
        <v>1780000</v>
      </c>
    </row>
    <row r="111" spans="1:4" ht="30">
      <c r="A111" s="88" t="s">
        <v>935</v>
      </c>
      <c r="B111" s="295" t="s">
        <v>895</v>
      </c>
      <c r="C111" s="155"/>
      <c r="D111" s="196">
        <f>SUM(D112)</f>
        <v>500000</v>
      </c>
    </row>
    <row r="112" spans="1:4" ht="30">
      <c r="A112" s="88" t="s">
        <v>105</v>
      </c>
      <c r="B112" s="295" t="s">
        <v>895</v>
      </c>
      <c r="C112" s="155" t="s">
        <v>147</v>
      </c>
      <c r="D112" s="196">
        <f>SUM(прил7!F313)</f>
        <v>500000</v>
      </c>
    </row>
    <row r="113" spans="1:4" ht="30">
      <c r="A113" s="88" t="s">
        <v>896</v>
      </c>
      <c r="B113" s="295" t="s">
        <v>897</v>
      </c>
      <c r="C113" s="155"/>
      <c r="D113" s="196">
        <f>SUM(D114)</f>
        <v>14465581.75</v>
      </c>
    </row>
    <row r="114" spans="1:4" ht="30">
      <c r="A114" s="88" t="s">
        <v>105</v>
      </c>
      <c r="B114" s="295" t="s">
        <v>897</v>
      </c>
      <c r="C114" s="155" t="s">
        <v>147</v>
      </c>
      <c r="D114" s="196">
        <f>SUM(прил7!F278+прил7!F315)</f>
        <v>14465581.75</v>
      </c>
    </row>
    <row r="115" spans="1:4" ht="31.5">
      <c r="A115" s="264" t="s">
        <v>947</v>
      </c>
      <c r="B115" s="295" t="s">
        <v>946</v>
      </c>
      <c r="C115" s="155"/>
      <c r="D115" s="196">
        <f>SUM(D116)</f>
        <v>3927873</v>
      </c>
    </row>
    <row r="116" spans="1:4" ht="30">
      <c r="A116" s="88" t="s">
        <v>105</v>
      </c>
      <c r="B116" s="295" t="s">
        <v>946</v>
      </c>
      <c r="C116" s="155" t="s">
        <v>147</v>
      </c>
      <c r="D116" s="196">
        <f>SUM(прил7!F282+прил7!F316)</f>
        <v>3927873</v>
      </c>
    </row>
    <row r="117" spans="1:4" ht="30">
      <c r="A117" s="74" t="s">
        <v>98</v>
      </c>
      <c r="B117" s="291" t="s">
        <v>100</v>
      </c>
      <c r="C117" s="155"/>
      <c r="D117" s="196">
        <f>SUM(D118:D119)</f>
        <v>1629559</v>
      </c>
    </row>
    <row r="118" spans="1:4" ht="45">
      <c r="A118" s="88" t="s">
        <v>212</v>
      </c>
      <c r="B118" s="291" t="s">
        <v>99</v>
      </c>
      <c r="C118" s="155" t="s">
        <v>144</v>
      </c>
      <c r="D118" s="196">
        <f>SUM(прил7!F286+прил7!F321)</f>
        <v>1484559</v>
      </c>
    </row>
    <row r="119" spans="1:4" ht="15">
      <c r="A119" s="88" t="s">
        <v>170</v>
      </c>
      <c r="B119" s="291" t="s">
        <v>99</v>
      </c>
      <c r="C119" s="155" t="s">
        <v>169</v>
      </c>
      <c r="D119" s="196">
        <f>SUM(прил7!F322)</f>
        <v>145000</v>
      </c>
    </row>
    <row r="120" spans="1:4" ht="45">
      <c r="A120" s="88" t="s">
        <v>893</v>
      </c>
      <c r="B120" s="295" t="s">
        <v>894</v>
      </c>
      <c r="C120" s="155"/>
      <c r="D120" s="196">
        <f>SUM(D121)</f>
        <v>1380327</v>
      </c>
    </row>
    <row r="121" spans="1:4" ht="30">
      <c r="A121" s="88" t="s">
        <v>105</v>
      </c>
      <c r="B121" s="295" t="s">
        <v>894</v>
      </c>
      <c r="C121" s="155" t="s">
        <v>147</v>
      </c>
      <c r="D121" s="196">
        <f>SUM(прил7!F324)</f>
        <v>1380327</v>
      </c>
    </row>
    <row r="122" spans="1:4" ht="49.5" customHeight="1">
      <c r="A122" s="74" t="s">
        <v>766</v>
      </c>
      <c r="B122" s="291" t="s">
        <v>102</v>
      </c>
      <c r="C122" s="155"/>
      <c r="D122" s="196">
        <f>SUM(D123)</f>
        <v>3707310</v>
      </c>
    </row>
    <row r="123" spans="1:4" ht="30">
      <c r="A123" s="88" t="s">
        <v>105</v>
      </c>
      <c r="B123" s="291" t="s">
        <v>103</v>
      </c>
      <c r="C123" s="155" t="s">
        <v>147</v>
      </c>
      <c r="D123" s="196">
        <f>SUM(прил7!F326)</f>
        <v>3707310</v>
      </c>
    </row>
    <row r="124" spans="1:4" ht="30">
      <c r="A124" s="88" t="s">
        <v>1032</v>
      </c>
      <c r="B124" s="291" t="s">
        <v>1011</v>
      </c>
      <c r="C124" s="155"/>
      <c r="D124" s="196">
        <f>SUM(D125)</f>
        <v>4500</v>
      </c>
    </row>
    <row r="125" spans="1:4" ht="15">
      <c r="A125" s="88" t="s">
        <v>93</v>
      </c>
      <c r="B125" s="292" t="s">
        <v>997</v>
      </c>
      <c r="C125" s="155"/>
      <c r="D125" s="196">
        <f>SUM(D126)</f>
        <v>4500</v>
      </c>
    </row>
    <row r="126" spans="1:4" ht="15">
      <c r="A126" s="88" t="s">
        <v>994</v>
      </c>
      <c r="B126" s="292" t="s">
        <v>997</v>
      </c>
      <c r="C126" s="155" t="s">
        <v>169</v>
      </c>
      <c r="D126" s="196">
        <f>SUM(прил7!F387)</f>
        <v>4500</v>
      </c>
    </row>
    <row r="127" spans="1:4" ht="42.75">
      <c r="A127" s="87" t="s">
        <v>783</v>
      </c>
      <c r="B127" s="294" t="s">
        <v>334</v>
      </c>
      <c r="C127" s="156"/>
      <c r="D127" s="195">
        <f>SUM(D128+D134+D138+D142)</f>
        <v>283122308</v>
      </c>
    </row>
    <row r="128" spans="1:4" ht="30">
      <c r="A128" s="88" t="s">
        <v>336</v>
      </c>
      <c r="B128" s="291" t="s">
        <v>335</v>
      </c>
      <c r="C128" s="155"/>
      <c r="D128" s="196">
        <f>SUM(D129+D132)</f>
        <v>49333440</v>
      </c>
    </row>
    <row r="129" spans="1:4" ht="75">
      <c r="A129" s="88" t="s">
        <v>584</v>
      </c>
      <c r="B129" s="291" t="s">
        <v>402</v>
      </c>
      <c r="C129" s="155"/>
      <c r="D129" s="196">
        <f>SUM(D130:D131)</f>
        <v>36637940</v>
      </c>
    </row>
    <row r="130" spans="1:4" ht="45">
      <c r="A130" s="88" t="s">
        <v>212</v>
      </c>
      <c r="B130" s="291" t="s">
        <v>402</v>
      </c>
      <c r="C130" s="155" t="s">
        <v>144</v>
      </c>
      <c r="D130" s="196">
        <f>SUM(прил7!F290)</f>
        <v>36240863</v>
      </c>
    </row>
    <row r="131" spans="1:4" ht="30">
      <c r="A131" s="88" t="s">
        <v>105</v>
      </c>
      <c r="B131" s="291" t="s">
        <v>403</v>
      </c>
      <c r="C131" s="155" t="s">
        <v>147</v>
      </c>
      <c r="D131" s="196">
        <f>SUM(прил7!F291)</f>
        <v>397077</v>
      </c>
    </row>
    <row r="132" spans="1:4" ht="30">
      <c r="A132" s="88" t="s">
        <v>217</v>
      </c>
      <c r="B132" s="291" t="s">
        <v>405</v>
      </c>
      <c r="C132" s="155"/>
      <c r="D132" s="196">
        <f>SUM(D133:D133)</f>
        <v>12695500</v>
      </c>
    </row>
    <row r="133" spans="1:4" ht="45">
      <c r="A133" s="88" t="s">
        <v>212</v>
      </c>
      <c r="B133" s="291" t="s">
        <v>406</v>
      </c>
      <c r="C133" s="155" t="s">
        <v>144</v>
      </c>
      <c r="D133" s="196">
        <f>SUM(прил7!F293)</f>
        <v>12695500</v>
      </c>
    </row>
    <row r="134" spans="1:4" ht="21.75" customHeight="1">
      <c r="A134" s="88" t="s">
        <v>413</v>
      </c>
      <c r="B134" s="291" t="s">
        <v>409</v>
      </c>
      <c r="C134" s="155"/>
      <c r="D134" s="196">
        <f>SUM(D135)</f>
        <v>217727157</v>
      </c>
    </row>
    <row r="135" spans="1:4" ht="78" customHeight="1">
      <c r="A135" s="88" t="s">
        <v>585</v>
      </c>
      <c r="B135" s="291" t="s">
        <v>414</v>
      </c>
      <c r="C135" s="155"/>
      <c r="D135" s="196">
        <f>SUM(D136:D137)</f>
        <v>217727157</v>
      </c>
    </row>
    <row r="136" spans="1:4" ht="45">
      <c r="A136" s="88" t="s">
        <v>212</v>
      </c>
      <c r="B136" s="291" t="s">
        <v>415</v>
      </c>
      <c r="C136" s="155" t="s">
        <v>144</v>
      </c>
      <c r="D136" s="196">
        <f>SUM(прил7!F340)</f>
        <v>210233551</v>
      </c>
    </row>
    <row r="137" spans="1:4" ht="30">
      <c r="A137" s="88" t="s">
        <v>105</v>
      </c>
      <c r="B137" s="291" t="s">
        <v>415</v>
      </c>
      <c r="C137" s="155" t="s">
        <v>147</v>
      </c>
      <c r="D137" s="196">
        <f>SUM(прил7!F341)</f>
        <v>7493606</v>
      </c>
    </row>
    <row r="138" spans="1:4" ht="30">
      <c r="A138" s="88" t="s">
        <v>390</v>
      </c>
      <c r="B138" s="291" t="s">
        <v>391</v>
      </c>
      <c r="C138" s="155"/>
      <c r="D138" s="196">
        <f>SUM(D139)</f>
        <v>2563610</v>
      </c>
    </row>
    <row r="139" spans="1:4" ht="60">
      <c r="A139" s="88" t="s">
        <v>393</v>
      </c>
      <c r="B139" s="294" t="s">
        <v>392</v>
      </c>
      <c r="C139" s="155"/>
      <c r="D139" s="195">
        <f>SUM(D140:D141)</f>
        <v>2563610</v>
      </c>
    </row>
    <row r="140" spans="1:4" ht="30">
      <c r="A140" s="88" t="s">
        <v>105</v>
      </c>
      <c r="B140" s="291" t="s">
        <v>392</v>
      </c>
      <c r="C140" s="155" t="s">
        <v>147</v>
      </c>
      <c r="D140" s="196">
        <f>SUM(прил7!F467)</f>
        <v>8195</v>
      </c>
    </row>
    <row r="141" spans="1:4" ht="15">
      <c r="A141" s="88" t="s">
        <v>170</v>
      </c>
      <c r="B141" s="291" t="s">
        <v>392</v>
      </c>
      <c r="C141" s="155" t="s">
        <v>169</v>
      </c>
      <c r="D141" s="196">
        <f>SUM(прил7!F468)</f>
        <v>2555415</v>
      </c>
    </row>
    <row r="142" spans="1:4" ht="30">
      <c r="A142" s="88" t="s">
        <v>394</v>
      </c>
      <c r="B142" s="291" t="s">
        <v>395</v>
      </c>
      <c r="C142" s="155"/>
      <c r="D142" s="196">
        <f>SUM(D143)</f>
        <v>13498101</v>
      </c>
    </row>
    <row r="143" spans="1:4" ht="60">
      <c r="A143" s="88" t="s">
        <v>393</v>
      </c>
      <c r="B143" s="291" t="s">
        <v>396</v>
      </c>
      <c r="C143" s="155"/>
      <c r="D143" s="196">
        <f>SUM(D144:D145)</f>
        <v>13498101</v>
      </c>
    </row>
    <row r="144" spans="1:4" ht="30">
      <c r="A144" s="88" t="s">
        <v>105</v>
      </c>
      <c r="B144" s="291" t="s">
        <v>396</v>
      </c>
      <c r="C144" s="155" t="s">
        <v>147</v>
      </c>
      <c r="D144" s="196">
        <f>SUM(прил7!F471)</f>
        <v>21995</v>
      </c>
    </row>
    <row r="145" spans="1:4" ht="15">
      <c r="A145" s="88" t="s">
        <v>170</v>
      </c>
      <c r="B145" s="291" t="s">
        <v>396</v>
      </c>
      <c r="C145" s="155" t="s">
        <v>169</v>
      </c>
      <c r="D145" s="196">
        <f>SUM(прил7!F472)</f>
        <v>13476106</v>
      </c>
    </row>
    <row r="146" spans="1:4" ht="48.75" customHeight="1">
      <c r="A146" s="87" t="s">
        <v>745</v>
      </c>
      <c r="B146" s="294" t="s">
        <v>416</v>
      </c>
      <c r="C146" s="156"/>
      <c r="D146" s="195">
        <f>SUM(D147+D153)</f>
        <v>17614065.6</v>
      </c>
    </row>
    <row r="147" spans="1:4" ht="30">
      <c r="A147" s="88" t="s">
        <v>417</v>
      </c>
      <c r="B147" s="291" t="s">
        <v>0</v>
      </c>
      <c r="C147" s="155"/>
      <c r="D147" s="196">
        <f>SUM(D148)</f>
        <v>17295311.6</v>
      </c>
    </row>
    <row r="148" spans="1:4" ht="22.5" customHeight="1">
      <c r="A148" s="88" t="s">
        <v>217</v>
      </c>
      <c r="B148" s="291" t="s">
        <v>1</v>
      </c>
      <c r="C148" s="155"/>
      <c r="D148" s="196">
        <f>SUM(D149:D152)</f>
        <v>17295311.6</v>
      </c>
    </row>
    <row r="149" spans="1:4" ht="45">
      <c r="A149" s="88" t="s">
        <v>212</v>
      </c>
      <c r="B149" s="291" t="s">
        <v>1</v>
      </c>
      <c r="C149" s="155" t="s">
        <v>144</v>
      </c>
      <c r="D149" s="196">
        <f>SUM(прил7!F351)</f>
        <v>14387980</v>
      </c>
    </row>
    <row r="150" spans="1:4" ht="30">
      <c r="A150" s="88" t="s">
        <v>105</v>
      </c>
      <c r="B150" s="291" t="s">
        <v>1</v>
      </c>
      <c r="C150" s="155" t="s">
        <v>147</v>
      </c>
      <c r="D150" s="196">
        <f>SUM(прил7!F352)</f>
        <v>1627346.6</v>
      </c>
    </row>
    <row r="151" spans="1:4" ht="15">
      <c r="A151" s="88" t="s">
        <v>170</v>
      </c>
      <c r="B151" s="291" t="s">
        <v>1</v>
      </c>
      <c r="C151" s="155" t="s">
        <v>169</v>
      </c>
      <c r="D151" s="196">
        <f>SUM(прил7!F353)</f>
        <v>123500</v>
      </c>
    </row>
    <row r="152" spans="1:4" ht="15">
      <c r="A152" s="88" t="s">
        <v>149</v>
      </c>
      <c r="B152" s="291" t="s">
        <v>1</v>
      </c>
      <c r="C152" s="155" t="s">
        <v>148</v>
      </c>
      <c r="D152" s="196">
        <f>SUM(прил7!F354)</f>
        <v>1156485</v>
      </c>
    </row>
    <row r="153" spans="1:4" ht="60">
      <c r="A153" s="88" t="s">
        <v>655</v>
      </c>
      <c r="B153" s="291" t="s">
        <v>654</v>
      </c>
      <c r="C153" s="155"/>
      <c r="D153" s="196">
        <f>SUM(D154:D155)</f>
        <v>318754</v>
      </c>
    </row>
    <row r="154" spans="1:4" ht="30">
      <c r="A154" s="88" t="s">
        <v>105</v>
      </c>
      <c r="B154" s="291" t="s">
        <v>654</v>
      </c>
      <c r="C154" s="155" t="s">
        <v>147</v>
      </c>
      <c r="D154" s="196">
        <f>SUM(прил7!F476)</f>
        <v>1000</v>
      </c>
    </row>
    <row r="155" spans="1:4" ht="15">
      <c r="A155" s="88" t="s">
        <v>170</v>
      </c>
      <c r="B155" s="291" t="s">
        <v>654</v>
      </c>
      <c r="C155" s="155" t="s">
        <v>169</v>
      </c>
      <c r="D155" s="196">
        <f>SUM(прил7!F477)</f>
        <v>317754</v>
      </c>
    </row>
    <row r="156" spans="1:4" ht="36" customHeight="1">
      <c r="A156" s="92" t="s">
        <v>300</v>
      </c>
      <c r="B156" s="293" t="s">
        <v>301</v>
      </c>
      <c r="C156" s="168"/>
      <c r="D156" s="195">
        <f>SUM(D157)</f>
        <v>514000</v>
      </c>
    </row>
    <row r="157" spans="1:4" ht="46.5" customHeight="1">
      <c r="A157" s="166" t="s">
        <v>302</v>
      </c>
      <c r="B157" s="290" t="s">
        <v>303</v>
      </c>
      <c r="C157" s="163"/>
      <c r="D157" s="196">
        <f>SUM(D158)</f>
        <v>514000</v>
      </c>
    </row>
    <row r="158" spans="1:4" ht="30">
      <c r="A158" s="166" t="s">
        <v>304</v>
      </c>
      <c r="B158" s="290" t="s">
        <v>305</v>
      </c>
      <c r="C158" s="163"/>
      <c r="D158" s="196">
        <f>SUM(D159+D161)</f>
        <v>514000</v>
      </c>
    </row>
    <row r="159" spans="1:4" ht="15">
      <c r="A159" s="90" t="s">
        <v>306</v>
      </c>
      <c r="B159" s="290" t="s">
        <v>307</v>
      </c>
      <c r="C159" s="163"/>
      <c r="D159" s="196">
        <f>SUM(D160)</f>
        <v>206000</v>
      </c>
    </row>
    <row r="160" spans="1:4" ht="30">
      <c r="A160" s="88" t="s">
        <v>105</v>
      </c>
      <c r="B160" s="290" t="s">
        <v>308</v>
      </c>
      <c r="C160" s="163" t="s">
        <v>147</v>
      </c>
      <c r="D160" s="196">
        <f>SUM(прил7!F203)</f>
        <v>206000</v>
      </c>
    </row>
    <row r="161" spans="1:4" ht="15">
      <c r="A161" s="166" t="s">
        <v>309</v>
      </c>
      <c r="B161" s="290" t="s">
        <v>310</v>
      </c>
      <c r="C161" s="163"/>
      <c r="D161" s="196">
        <f>SUM(D162)</f>
        <v>308000</v>
      </c>
    </row>
    <row r="162" spans="1:4" ht="30">
      <c r="A162" s="88" t="s">
        <v>105</v>
      </c>
      <c r="B162" s="290" t="s">
        <v>310</v>
      </c>
      <c r="C162" s="163" t="s">
        <v>147</v>
      </c>
      <c r="D162" s="196">
        <f>SUM(прил7!F205)</f>
        <v>308000</v>
      </c>
    </row>
    <row r="163" spans="1:4" ht="32.25" customHeight="1">
      <c r="A163" s="87" t="s">
        <v>75</v>
      </c>
      <c r="B163" s="294" t="s">
        <v>73</v>
      </c>
      <c r="C163" s="156"/>
      <c r="D163" s="195">
        <f>SUM(D164)</f>
        <v>150000</v>
      </c>
    </row>
    <row r="164" spans="1:4" ht="39" customHeight="1">
      <c r="A164" s="88" t="s">
        <v>76</v>
      </c>
      <c r="B164" s="291" t="s">
        <v>74</v>
      </c>
      <c r="C164" s="155"/>
      <c r="D164" s="196">
        <f>SUM(D165)</f>
        <v>150000</v>
      </c>
    </row>
    <row r="165" spans="1:4" ht="23.25" customHeight="1">
      <c r="A165" s="139" t="s">
        <v>78</v>
      </c>
      <c r="B165" s="291" t="s">
        <v>77</v>
      </c>
      <c r="C165" s="155"/>
      <c r="D165" s="196">
        <f>SUM(D167)</f>
        <v>150000</v>
      </c>
    </row>
    <row r="166" spans="1:4" ht="15">
      <c r="A166" s="139" t="s">
        <v>80</v>
      </c>
      <c r="B166" s="291" t="s">
        <v>79</v>
      </c>
      <c r="C166" s="155"/>
      <c r="D166" s="196">
        <f>SUM(D167)</f>
        <v>150000</v>
      </c>
    </row>
    <row r="167" spans="1:4" ht="30">
      <c r="A167" s="88" t="s">
        <v>105</v>
      </c>
      <c r="B167" s="291" t="s">
        <v>79</v>
      </c>
      <c r="C167" s="155" t="s">
        <v>147</v>
      </c>
      <c r="D167" s="196">
        <f>SUM(прил7!F331)</f>
        <v>150000</v>
      </c>
    </row>
    <row r="168" spans="1:4" ht="28.5">
      <c r="A168" s="87" t="s">
        <v>42</v>
      </c>
      <c r="B168" s="294" t="s">
        <v>41</v>
      </c>
      <c r="C168" s="168"/>
      <c r="D168" s="195">
        <f>SUM(D169)</f>
        <v>200000</v>
      </c>
    </row>
    <row r="169" spans="1:4" ht="45">
      <c r="A169" s="88" t="s">
        <v>817</v>
      </c>
      <c r="B169" s="295" t="s">
        <v>814</v>
      </c>
      <c r="C169" s="126"/>
      <c r="D169" s="196">
        <f>SUM(D170)</f>
        <v>200000</v>
      </c>
    </row>
    <row r="170" spans="1:4" ht="30">
      <c r="A170" s="88" t="s">
        <v>876</v>
      </c>
      <c r="B170" s="295" t="s">
        <v>815</v>
      </c>
      <c r="C170" s="126"/>
      <c r="D170" s="196">
        <f>SUM(D171)</f>
        <v>200000</v>
      </c>
    </row>
    <row r="171" spans="1:4" ht="15">
      <c r="A171" s="88" t="s">
        <v>818</v>
      </c>
      <c r="B171" s="295" t="s">
        <v>816</v>
      </c>
      <c r="C171" s="126"/>
      <c r="D171" s="196">
        <f>SUM(D172)</f>
        <v>200000</v>
      </c>
    </row>
    <row r="172" spans="1:4" ht="30">
      <c r="A172" s="88" t="s">
        <v>105</v>
      </c>
      <c r="B172" s="295" t="s">
        <v>816</v>
      </c>
      <c r="C172" s="126" t="s">
        <v>147</v>
      </c>
      <c r="D172" s="196">
        <f>SUM(прил7!F256)</f>
        <v>200000</v>
      </c>
    </row>
    <row r="173" spans="1:4" ht="42.75">
      <c r="A173" s="87" t="s">
        <v>28</v>
      </c>
      <c r="B173" s="294" t="s">
        <v>23</v>
      </c>
      <c r="C173" s="168"/>
      <c r="D173" s="195">
        <f>SUM(D174+D178+D191)</f>
        <v>38238412.910000004</v>
      </c>
    </row>
    <row r="174" spans="1:4" ht="75">
      <c r="A174" s="88" t="s">
        <v>30</v>
      </c>
      <c r="B174" s="291" t="s">
        <v>29</v>
      </c>
      <c r="C174" s="163"/>
      <c r="D174" s="196">
        <f>SUM(D175)</f>
        <v>128600</v>
      </c>
    </row>
    <row r="175" spans="1:4" ht="126.75" customHeight="1">
      <c r="A175" s="88" t="s">
        <v>43</v>
      </c>
      <c r="B175" s="291" t="s">
        <v>44</v>
      </c>
      <c r="C175" s="163"/>
      <c r="D175" s="196">
        <f>SUM(D176)</f>
        <v>128600</v>
      </c>
    </row>
    <row r="176" spans="1:4" ht="30">
      <c r="A176" s="88" t="s">
        <v>83</v>
      </c>
      <c r="B176" s="291" t="s">
        <v>51</v>
      </c>
      <c r="C176" s="163"/>
      <c r="D176" s="196">
        <f>SUM(D177)</f>
        <v>128600</v>
      </c>
    </row>
    <row r="177" spans="1:4" ht="15">
      <c r="A177" s="88" t="s">
        <v>152</v>
      </c>
      <c r="B177" s="291" t="s">
        <v>51</v>
      </c>
      <c r="C177" s="163" t="s">
        <v>206</v>
      </c>
      <c r="D177" s="196">
        <f>SUM(прил7!F262)</f>
        <v>128600</v>
      </c>
    </row>
    <row r="178" spans="1:4" ht="75">
      <c r="A178" s="88" t="s">
        <v>57</v>
      </c>
      <c r="B178" s="291" t="s">
        <v>58</v>
      </c>
      <c r="C178" s="155"/>
      <c r="D178" s="196">
        <f>SUM(D179+D182)</f>
        <v>4085937</v>
      </c>
    </row>
    <row r="179" spans="1:4" ht="30">
      <c r="A179" s="88" t="s">
        <v>740</v>
      </c>
      <c r="B179" s="291" t="s">
        <v>70</v>
      </c>
      <c r="C179" s="155"/>
      <c r="D179" s="196">
        <f>SUM(D180)</f>
        <v>1779508</v>
      </c>
    </row>
    <row r="180" spans="1:4" ht="15">
      <c r="A180" s="88" t="s">
        <v>767</v>
      </c>
      <c r="B180" s="291" t="s">
        <v>739</v>
      </c>
      <c r="C180" s="155"/>
      <c r="D180" s="196">
        <f>SUM(D181)</f>
        <v>1779508</v>
      </c>
    </row>
    <row r="181" spans="1:4" ht="15">
      <c r="A181" s="88" t="s">
        <v>170</v>
      </c>
      <c r="B181" s="291" t="s">
        <v>739</v>
      </c>
      <c r="C181" s="155" t="s">
        <v>169</v>
      </c>
      <c r="D181" s="196">
        <f>SUM(прил7!F482)</f>
        <v>1779508</v>
      </c>
    </row>
    <row r="182" spans="1:4" ht="30">
      <c r="A182" s="88" t="s">
        <v>719</v>
      </c>
      <c r="B182" s="291" t="s">
        <v>692</v>
      </c>
      <c r="C182" s="155"/>
      <c r="D182" s="196">
        <f>SUM(D185+D187+D189+D183)</f>
        <v>2306429</v>
      </c>
    </row>
    <row r="183" spans="1:4" ht="45">
      <c r="A183" s="88" t="s">
        <v>941</v>
      </c>
      <c r="B183" s="295" t="s">
        <v>938</v>
      </c>
      <c r="C183" s="155"/>
      <c r="D183" s="196">
        <f>SUM(D184)</f>
        <v>1494948</v>
      </c>
    </row>
    <row r="184" spans="1:4" ht="15">
      <c r="A184" s="88" t="s">
        <v>152</v>
      </c>
      <c r="B184" s="295" t="s">
        <v>938</v>
      </c>
      <c r="C184" s="155" t="s">
        <v>206</v>
      </c>
      <c r="D184" s="196">
        <f>SUM(прил7!F210)</f>
        <v>1494948</v>
      </c>
    </row>
    <row r="185" spans="1:4" ht="75">
      <c r="A185" s="88" t="s">
        <v>934</v>
      </c>
      <c r="B185" s="291" t="s">
        <v>693</v>
      </c>
      <c r="C185" s="155"/>
      <c r="D185" s="196">
        <f>SUM(D186)</f>
        <v>641481</v>
      </c>
    </row>
    <row r="186" spans="1:4" ht="15">
      <c r="A186" s="88" t="s">
        <v>152</v>
      </c>
      <c r="B186" s="291" t="s">
        <v>693</v>
      </c>
      <c r="C186" s="155" t="s">
        <v>206</v>
      </c>
      <c r="D186" s="196">
        <f>SUM(прил7!F212)</f>
        <v>641481</v>
      </c>
    </row>
    <row r="187" spans="1:4" ht="45">
      <c r="A187" s="88" t="s">
        <v>904</v>
      </c>
      <c r="B187" s="295" t="s">
        <v>903</v>
      </c>
      <c r="C187" s="155"/>
      <c r="D187" s="196">
        <f>SUM(D188)</f>
        <v>70000</v>
      </c>
    </row>
    <row r="188" spans="1:4" ht="15">
      <c r="A188" s="88" t="s">
        <v>152</v>
      </c>
      <c r="B188" s="295" t="s">
        <v>903</v>
      </c>
      <c r="C188" s="155" t="s">
        <v>206</v>
      </c>
      <c r="D188" s="196">
        <f>SUM(прил7!F214)</f>
        <v>70000</v>
      </c>
    </row>
    <row r="189" spans="1:4" ht="30">
      <c r="A189" s="88" t="s">
        <v>933</v>
      </c>
      <c r="B189" s="295" t="s">
        <v>902</v>
      </c>
      <c r="C189" s="155"/>
      <c r="D189" s="196">
        <f>SUM(D190)</f>
        <v>100000</v>
      </c>
    </row>
    <row r="190" spans="1:4" ht="30">
      <c r="A190" s="88" t="s">
        <v>105</v>
      </c>
      <c r="B190" s="295" t="s">
        <v>902</v>
      </c>
      <c r="C190" s="155" t="s">
        <v>147</v>
      </c>
      <c r="D190" s="196">
        <f>SUM(прил7!F216)</f>
        <v>100000</v>
      </c>
    </row>
    <row r="191" spans="1:4" ht="60">
      <c r="A191" s="166" t="s">
        <v>24</v>
      </c>
      <c r="B191" s="290" t="s">
        <v>25</v>
      </c>
      <c r="C191" s="163"/>
      <c r="D191" s="196">
        <f>SUM(D192+D200)</f>
        <v>34023875.910000004</v>
      </c>
    </row>
    <row r="192" spans="1:4" ht="30">
      <c r="A192" s="166" t="s">
        <v>27</v>
      </c>
      <c r="B192" s="290" t="s">
        <v>26</v>
      </c>
      <c r="C192" s="163"/>
      <c r="D192" s="196">
        <f>SUM(D195+D197+D193)</f>
        <v>30025822.35</v>
      </c>
    </row>
    <row r="193" spans="1:4" ht="30">
      <c r="A193" s="88" t="s">
        <v>980</v>
      </c>
      <c r="B193" s="290" t="s">
        <v>979</v>
      </c>
      <c r="C193" s="163"/>
      <c r="D193" s="196">
        <f>SUM(D194)</f>
        <v>23532280</v>
      </c>
    </row>
    <row r="194" spans="1:4" ht="30">
      <c r="A194" s="88" t="s">
        <v>229</v>
      </c>
      <c r="B194" s="290" t="s">
        <v>979</v>
      </c>
      <c r="C194" s="163" t="s">
        <v>128</v>
      </c>
      <c r="D194" s="196">
        <f>SUM(прил7!F241)</f>
        <v>23532280</v>
      </c>
    </row>
    <row r="195" spans="1:4" ht="30">
      <c r="A195" s="74" t="s">
        <v>96</v>
      </c>
      <c r="B195" s="291" t="s">
        <v>97</v>
      </c>
      <c r="C195" s="163"/>
      <c r="D195" s="196">
        <f>SUM(D196)</f>
        <v>2993542.35</v>
      </c>
    </row>
    <row r="196" spans="1:4" ht="30">
      <c r="A196" s="88" t="s">
        <v>105</v>
      </c>
      <c r="B196" s="291" t="s">
        <v>97</v>
      </c>
      <c r="C196" s="163" t="s">
        <v>147</v>
      </c>
      <c r="D196" s="196">
        <f>SUM(прил7!F244)</f>
        <v>2993542.35</v>
      </c>
    </row>
    <row r="197" spans="1:4" ht="30">
      <c r="A197" s="88" t="s">
        <v>644</v>
      </c>
      <c r="B197" s="291" t="s">
        <v>643</v>
      </c>
      <c r="C197" s="155"/>
      <c r="D197" s="237">
        <f>SUM(D198+D199)</f>
        <v>3500000</v>
      </c>
    </row>
    <row r="198" spans="1:4" ht="30">
      <c r="A198" s="88" t="s">
        <v>105</v>
      </c>
      <c r="B198" s="291" t="s">
        <v>643</v>
      </c>
      <c r="C198" s="155" t="s">
        <v>147</v>
      </c>
      <c r="D198" s="237">
        <f>SUM(прил7!F246)</f>
        <v>1500000</v>
      </c>
    </row>
    <row r="199" spans="1:4" ht="30">
      <c r="A199" s="88" t="s">
        <v>229</v>
      </c>
      <c r="B199" s="291" t="s">
        <v>643</v>
      </c>
      <c r="C199" s="155" t="s">
        <v>128</v>
      </c>
      <c r="D199" s="237">
        <f>SUM(прил7!F247)</f>
        <v>2000000</v>
      </c>
    </row>
    <row r="200" spans="1:4" ht="81" customHeight="1">
      <c r="A200" s="88" t="s">
        <v>50</v>
      </c>
      <c r="B200" s="291" t="s">
        <v>45</v>
      </c>
      <c r="C200" s="163"/>
      <c r="D200" s="196">
        <f>SUM(D201+D203)</f>
        <v>3998053.56</v>
      </c>
    </row>
    <row r="201" spans="1:4" ht="30">
      <c r="A201" s="88" t="s">
        <v>47</v>
      </c>
      <c r="B201" s="291" t="s">
        <v>46</v>
      </c>
      <c r="C201" s="163"/>
      <c r="D201" s="196">
        <f>SUM(D202)</f>
        <v>3543053.56</v>
      </c>
    </row>
    <row r="202" spans="1:4" ht="15">
      <c r="A202" s="88" t="s">
        <v>152</v>
      </c>
      <c r="B202" s="291" t="s">
        <v>46</v>
      </c>
      <c r="C202" s="163" t="s">
        <v>206</v>
      </c>
      <c r="D202" s="196">
        <f>SUM(прил7!F250)</f>
        <v>3543053.56</v>
      </c>
    </row>
    <row r="203" spans="1:4" ht="30">
      <c r="A203" s="88" t="s">
        <v>83</v>
      </c>
      <c r="B203" s="291" t="s">
        <v>52</v>
      </c>
      <c r="C203" s="163"/>
      <c r="D203" s="196">
        <f>SUM(D204)</f>
        <v>455000</v>
      </c>
    </row>
    <row r="204" spans="1:4" ht="15">
      <c r="A204" s="88" t="s">
        <v>152</v>
      </c>
      <c r="B204" s="291" t="s">
        <v>52</v>
      </c>
      <c r="C204" s="163" t="s">
        <v>206</v>
      </c>
      <c r="D204" s="196">
        <f>SUM(прил7!F266)</f>
        <v>455000</v>
      </c>
    </row>
    <row r="205" spans="1:4" ht="46.5" customHeight="1">
      <c r="A205" s="87" t="s">
        <v>862</v>
      </c>
      <c r="B205" s="294" t="s">
        <v>344</v>
      </c>
      <c r="C205" s="156"/>
      <c r="D205" s="195">
        <f>SUM(D206+D211+D215)</f>
        <v>2691529</v>
      </c>
    </row>
    <row r="206" spans="1:4" ht="60">
      <c r="A206" s="90" t="s">
        <v>863</v>
      </c>
      <c r="B206" s="291" t="s">
        <v>2</v>
      </c>
      <c r="C206" s="155"/>
      <c r="D206" s="196">
        <f>SUM(D207)</f>
        <v>100000</v>
      </c>
    </row>
    <row r="207" spans="1:4" ht="30">
      <c r="A207" s="90" t="s">
        <v>3</v>
      </c>
      <c r="B207" s="291" t="s">
        <v>4</v>
      </c>
      <c r="C207" s="155"/>
      <c r="D207" s="196">
        <f>SUM(D208+D210)</f>
        <v>100000</v>
      </c>
    </row>
    <row r="208" spans="1:4" ht="15">
      <c r="A208" s="27" t="s">
        <v>218</v>
      </c>
      <c r="B208" s="291" t="s">
        <v>5</v>
      </c>
      <c r="C208" s="155"/>
      <c r="D208" s="196">
        <f>SUM(D209)</f>
        <v>30000</v>
      </c>
    </row>
    <row r="209" spans="1:4" ht="30">
      <c r="A209" s="88" t="s">
        <v>105</v>
      </c>
      <c r="B209" s="291" t="s">
        <v>6</v>
      </c>
      <c r="C209" s="155" t="s">
        <v>147</v>
      </c>
      <c r="D209" s="196">
        <f>SUM(прил7!F365)</f>
        <v>30000</v>
      </c>
    </row>
    <row r="210" spans="1:4" ht="15">
      <c r="A210" s="88" t="s">
        <v>170</v>
      </c>
      <c r="B210" s="291" t="s">
        <v>6</v>
      </c>
      <c r="C210" s="155" t="s">
        <v>169</v>
      </c>
      <c r="D210" s="196">
        <f>SUM(прил7!F366)</f>
        <v>70000</v>
      </c>
    </row>
    <row r="211" spans="1:4" ht="60">
      <c r="A211" s="74" t="s">
        <v>1013</v>
      </c>
      <c r="B211" s="291" t="s">
        <v>345</v>
      </c>
      <c r="C211" s="155"/>
      <c r="D211" s="196">
        <f>SUM(D212)</f>
        <v>150000</v>
      </c>
    </row>
    <row r="212" spans="1:4" ht="60">
      <c r="A212" s="74" t="s">
        <v>346</v>
      </c>
      <c r="B212" s="291" t="s">
        <v>347</v>
      </c>
      <c r="C212" s="155"/>
      <c r="D212" s="196">
        <f>SUM(D213)</f>
        <v>150000</v>
      </c>
    </row>
    <row r="213" spans="1:4" ht="45">
      <c r="A213" s="88" t="s">
        <v>348</v>
      </c>
      <c r="B213" s="291" t="s">
        <v>349</v>
      </c>
      <c r="C213" s="155"/>
      <c r="D213" s="196">
        <f>SUM(D214)</f>
        <v>150000</v>
      </c>
    </row>
    <row r="214" spans="1:4" ht="30">
      <c r="A214" s="88" t="s">
        <v>105</v>
      </c>
      <c r="B214" s="291" t="s">
        <v>349</v>
      </c>
      <c r="C214" s="155" t="s">
        <v>169</v>
      </c>
      <c r="D214" s="196">
        <f>SUM(прил7!F514)</f>
        <v>150000</v>
      </c>
    </row>
    <row r="215" spans="1:4" ht="60">
      <c r="A215" s="90" t="s">
        <v>864</v>
      </c>
      <c r="B215" s="291" t="s">
        <v>7</v>
      </c>
      <c r="C215" s="155"/>
      <c r="D215" s="196">
        <f>SUM(D216)</f>
        <v>2441529</v>
      </c>
    </row>
    <row r="216" spans="1:4" ht="15">
      <c r="A216" s="90" t="s">
        <v>791</v>
      </c>
      <c r="B216" s="291" t="s">
        <v>33</v>
      </c>
      <c r="C216" s="155"/>
      <c r="D216" s="196">
        <f>SUM(D219+D217)</f>
        <v>2441529</v>
      </c>
    </row>
    <row r="217" spans="1:4" ht="60">
      <c r="A217" s="263" t="s">
        <v>940</v>
      </c>
      <c r="B217" s="295" t="s">
        <v>939</v>
      </c>
      <c r="C217" s="155"/>
      <c r="D217" s="196">
        <f>SUM(D218)</f>
        <v>874800</v>
      </c>
    </row>
    <row r="218" spans="1:4" ht="30">
      <c r="A218" s="88" t="s">
        <v>105</v>
      </c>
      <c r="B218" s="295" t="s">
        <v>939</v>
      </c>
      <c r="C218" s="155" t="s">
        <v>147</v>
      </c>
      <c r="D218" s="196">
        <f>SUM(прил7!F370)</f>
        <v>874800</v>
      </c>
    </row>
    <row r="219" spans="1:4" ht="15">
      <c r="A219" s="74" t="s">
        <v>90</v>
      </c>
      <c r="B219" s="291" t="s">
        <v>92</v>
      </c>
      <c r="C219" s="155"/>
      <c r="D219" s="196">
        <f>SUM(D220:D221)</f>
        <v>1566729</v>
      </c>
    </row>
    <row r="220" spans="1:4" ht="30">
      <c r="A220" s="88" t="s">
        <v>105</v>
      </c>
      <c r="B220" s="291" t="s">
        <v>92</v>
      </c>
      <c r="C220" s="155" t="s">
        <v>147</v>
      </c>
      <c r="D220" s="196">
        <f>SUM(прил7!F372)</f>
        <v>213300</v>
      </c>
    </row>
    <row r="221" spans="1:4" ht="15">
      <c r="A221" s="88" t="s">
        <v>170</v>
      </c>
      <c r="B221" s="291" t="s">
        <v>92</v>
      </c>
      <c r="C221" s="155" t="s">
        <v>169</v>
      </c>
      <c r="D221" s="196">
        <f>SUM(прил7!F373)</f>
        <v>1353429</v>
      </c>
    </row>
    <row r="222" spans="1:4" ht="28.5">
      <c r="A222" s="30" t="s">
        <v>271</v>
      </c>
      <c r="B222" s="293" t="s">
        <v>272</v>
      </c>
      <c r="C222" s="168"/>
      <c r="D222" s="195">
        <f>SUM(D223+D227)</f>
        <v>3250798</v>
      </c>
    </row>
    <row r="223" spans="1:4" ht="45">
      <c r="A223" s="90" t="s">
        <v>273</v>
      </c>
      <c r="B223" s="290" t="s">
        <v>274</v>
      </c>
      <c r="C223" s="163"/>
      <c r="D223" s="196">
        <f>SUM(D226)</f>
        <v>50000</v>
      </c>
    </row>
    <row r="224" spans="1:4" ht="30">
      <c r="A224" s="90" t="s">
        <v>275</v>
      </c>
      <c r="B224" s="290" t="s">
        <v>276</v>
      </c>
      <c r="C224" s="163"/>
      <c r="D224" s="196">
        <f>SUM(D226)</f>
        <v>50000</v>
      </c>
    </row>
    <row r="225" spans="1:4" ht="15">
      <c r="A225" s="90" t="s">
        <v>277</v>
      </c>
      <c r="B225" s="290" t="s">
        <v>278</v>
      </c>
      <c r="C225" s="163"/>
      <c r="D225" s="196">
        <f>SUM(D226)</f>
        <v>50000</v>
      </c>
    </row>
    <row r="226" spans="1:4" ht="30">
      <c r="A226" s="88" t="s">
        <v>105</v>
      </c>
      <c r="B226" s="290" t="s">
        <v>278</v>
      </c>
      <c r="C226" s="163" t="s">
        <v>147</v>
      </c>
      <c r="D226" s="196">
        <f>SUM(прил7!F94)</f>
        <v>50000</v>
      </c>
    </row>
    <row r="227" spans="1:4" ht="45">
      <c r="A227" s="88" t="s">
        <v>811</v>
      </c>
      <c r="B227" s="295" t="s">
        <v>812</v>
      </c>
      <c r="C227" s="126"/>
      <c r="D227" s="196">
        <f>SUM(D228+D230)</f>
        <v>3200798</v>
      </c>
    </row>
    <row r="228" spans="1:4" ht="15">
      <c r="A228" s="88" t="s">
        <v>277</v>
      </c>
      <c r="B228" s="295" t="s">
        <v>810</v>
      </c>
      <c r="C228" s="126"/>
      <c r="D228" s="196">
        <f>SUM(D229)</f>
        <v>1605000</v>
      </c>
    </row>
    <row r="229" spans="1:4" ht="30">
      <c r="A229" s="88" t="s">
        <v>105</v>
      </c>
      <c r="B229" s="295" t="s">
        <v>810</v>
      </c>
      <c r="C229" s="126" t="s">
        <v>147</v>
      </c>
      <c r="D229" s="196">
        <f>SUM(прил7!F97)</f>
        <v>1605000</v>
      </c>
    </row>
    <row r="230" spans="1:4" ht="30">
      <c r="A230" s="27" t="s">
        <v>898</v>
      </c>
      <c r="B230" s="295" t="s">
        <v>840</v>
      </c>
      <c r="C230" s="126"/>
      <c r="D230" s="196">
        <f>SUM(D231:D232)</f>
        <v>1595798</v>
      </c>
    </row>
    <row r="231" spans="1:4" ht="45">
      <c r="A231" s="88" t="s">
        <v>212</v>
      </c>
      <c r="B231" s="295" t="s">
        <v>840</v>
      </c>
      <c r="C231" s="126" t="s">
        <v>144</v>
      </c>
      <c r="D231" s="196">
        <f>SUM(прил7!F99)</f>
        <v>885300.69</v>
      </c>
    </row>
    <row r="232" spans="1:4" ht="30">
      <c r="A232" s="88" t="s">
        <v>105</v>
      </c>
      <c r="B232" s="295" t="s">
        <v>840</v>
      </c>
      <c r="C232" s="126" t="s">
        <v>147</v>
      </c>
      <c r="D232" s="196">
        <f>SUM(прил7!F100)</f>
        <v>710497.31</v>
      </c>
    </row>
    <row r="233" spans="1:4" ht="28.5">
      <c r="A233" s="92" t="s">
        <v>717</v>
      </c>
      <c r="B233" s="293" t="s">
        <v>249</v>
      </c>
      <c r="C233" s="168"/>
      <c r="D233" s="195">
        <f>SUM(D234)</f>
        <v>359123</v>
      </c>
    </row>
    <row r="234" spans="1:4" ht="53.25" customHeight="1">
      <c r="A234" s="74" t="s">
        <v>250</v>
      </c>
      <c r="B234" s="288" t="s">
        <v>251</v>
      </c>
      <c r="C234" s="163"/>
      <c r="D234" s="196">
        <f>SUM(D235)</f>
        <v>359123</v>
      </c>
    </row>
    <row r="235" spans="1:4" ht="60">
      <c r="A235" s="74" t="s">
        <v>252</v>
      </c>
      <c r="B235" s="288" t="s">
        <v>253</v>
      </c>
      <c r="C235" s="163"/>
      <c r="D235" s="196">
        <f>SUM(D236+D239)</f>
        <v>359123</v>
      </c>
    </row>
    <row r="236" spans="1:4" ht="20.25" customHeight="1">
      <c r="A236" s="139" t="s">
        <v>130</v>
      </c>
      <c r="B236" s="288" t="s">
        <v>254</v>
      </c>
      <c r="C236" s="163"/>
      <c r="D236" s="196">
        <f>SUM(D237:D238)</f>
        <v>209123</v>
      </c>
    </row>
    <row r="237" spans="1:4" ht="45">
      <c r="A237" s="166" t="s">
        <v>212</v>
      </c>
      <c r="B237" s="288" t="s">
        <v>255</v>
      </c>
      <c r="C237" s="163" t="s">
        <v>144</v>
      </c>
      <c r="D237" s="196">
        <f>SUM(прил7!F47)</f>
        <v>179123</v>
      </c>
    </row>
    <row r="238" spans="1:4" ht="30">
      <c r="A238" s="88" t="s">
        <v>105</v>
      </c>
      <c r="B238" s="288" t="s">
        <v>255</v>
      </c>
      <c r="C238" s="163" t="s">
        <v>147</v>
      </c>
      <c r="D238" s="196">
        <f>SUM(прил7!F48)</f>
        <v>30000</v>
      </c>
    </row>
    <row r="239" spans="1:4" ht="21.75" customHeight="1">
      <c r="A239" s="88" t="s">
        <v>72</v>
      </c>
      <c r="B239" s="292" t="s">
        <v>71</v>
      </c>
      <c r="C239" s="155"/>
      <c r="D239" s="196">
        <f>SUM(D240)</f>
        <v>150000</v>
      </c>
    </row>
    <row r="240" spans="1:4" ht="30">
      <c r="A240" s="88" t="s">
        <v>105</v>
      </c>
      <c r="B240" s="292" t="s">
        <v>71</v>
      </c>
      <c r="C240" s="155" t="s">
        <v>147</v>
      </c>
      <c r="D240" s="196">
        <f>SUM(прил7!F105)</f>
        <v>150000</v>
      </c>
    </row>
    <row r="241" spans="1:4" ht="33" customHeight="1">
      <c r="A241" s="92" t="s">
        <v>295</v>
      </c>
      <c r="B241" s="293" t="s">
        <v>296</v>
      </c>
      <c r="C241" s="168"/>
      <c r="D241" s="195">
        <f>SUM(D242+D246+D259)</f>
        <v>46176652.41</v>
      </c>
    </row>
    <row r="242" spans="1:4" ht="60">
      <c r="A242" s="74" t="s">
        <v>311</v>
      </c>
      <c r="B242" s="291" t="s">
        <v>312</v>
      </c>
      <c r="C242" s="155"/>
      <c r="D242" s="196">
        <f>SUM(D244)</f>
        <v>100000</v>
      </c>
    </row>
    <row r="243" spans="1:4" ht="30">
      <c r="A243" s="74" t="s">
        <v>313</v>
      </c>
      <c r="B243" s="291" t="s">
        <v>314</v>
      </c>
      <c r="C243" s="155"/>
      <c r="D243" s="196">
        <f>SUM(D244)</f>
        <v>100000</v>
      </c>
    </row>
    <row r="244" spans="1:4" ht="30">
      <c r="A244" s="74" t="s">
        <v>191</v>
      </c>
      <c r="B244" s="291" t="s">
        <v>315</v>
      </c>
      <c r="C244" s="155"/>
      <c r="D244" s="196">
        <f>SUM(D245)</f>
        <v>100000</v>
      </c>
    </row>
    <row r="245" spans="1:4" ht="30">
      <c r="A245" s="88" t="s">
        <v>105</v>
      </c>
      <c r="B245" s="291" t="s">
        <v>315</v>
      </c>
      <c r="C245" s="155" t="s">
        <v>147</v>
      </c>
      <c r="D245" s="196">
        <f>SUM(прил7!F222)</f>
        <v>100000</v>
      </c>
    </row>
    <row r="246" spans="1:4" ht="60">
      <c r="A246" s="74" t="s">
        <v>297</v>
      </c>
      <c r="B246" s="290" t="s">
        <v>298</v>
      </c>
      <c r="C246" s="163"/>
      <c r="D246" s="196">
        <f>SUM(D254+D247)</f>
        <v>45469152.41</v>
      </c>
    </row>
    <row r="247" spans="1:4" ht="30">
      <c r="A247" s="90" t="s">
        <v>908</v>
      </c>
      <c r="B247" s="295" t="s">
        <v>909</v>
      </c>
      <c r="C247" s="163"/>
      <c r="D247" s="196">
        <f>SUM(D248+D250+D252)</f>
        <v>38982350.75</v>
      </c>
    </row>
    <row r="248" spans="1:4" ht="75" customHeight="1">
      <c r="A248" s="90" t="s">
        <v>1031</v>
      </c>
      <c r="B248" s="295" t="s">
        <v>996</v>
      </c>
      <c r="C248" s="163"/>
      <c r="D248" s="196">
        <f>SUM(D249)</f>
        <v>968555</v>
      </c>
    </row>
    <row r="249" spans="1:4" ht="30">
      <c r="A249" s="88" t="s">
        <v>229</v>
      </c>
      <c r="B249" s="295" t="s">
        <v>996</v>
      </c>
      <c r="C249" s="163" t="s">
        <v>128</v>
      </c>
      <c r="D249" s="196">
        <f>SUM(прил7!F179)</f>
        <v>968555</v>
      </c>
    </row>
    <row r="250" spans="1:4" ht="45">
      <c r="A250" s="267" t="s">
        <v>951</v>
      </c>
      <c r="B250" s="295" t="s">
        <v>950</v>
      </c>
      <c r="C250" s="163"/>
      <c r="D250" s="196">
        <f>SUM(D251)</f>
        <v>36013795.75</v>
      </c>
    </row>
    <row r="251" spans="1:4" ht="30">
      <c r="A251" s="88" t="s">
        <v>229</v>
      </c>
      <c r="B251" s="295" t="s">
        <v>950</v>
      </c>
      <c r="C251" s="163" t="s">
        <v>128</v>
      </c>
      <c r="D251" s="196">
        <f>SUM(прил7!F181)</f>
        <v>36013795.75</v>
      </c>
    </row>
    <row r="252" spans="1:4" ht="30">
      <c r="A252" s="90" t="s">
        <v>911</v>
      </c>
      <c r="B252" s="295" t="s">
        <v>910</v>
      </c>
      <c r="C252" s="163"/>
      <c r="D252" s="196">
        <f>SUM(D253)</f>
        <v>2000000</v>
      </c>
    </row>
    <row r="253" spans="1:4" ht="30">
      <c r="A253" s="88" t="s">
        <v>229</v>
      </c>
      <c r="B253" s="295" t="s">
        <v>910</v>
      </c>
      <c r="C253" s="163" t="s">
        <v>128</v>
      </c>
      <c r="D253" s="196">
        <f>SUM(прил7!F183)</f>
        <v>2000000</v>
      </c>
    </row>
    <row r="254" spans="1:4" ht="30">
      <c r="A254" s="111" t="s">
        <v>782</v>
      </c>
      <c r="B254" s="290" t="s">
        <v>299</v>
      </c>
      <c r="C254" s="163"/>
      <c r="D254" s="196">
        <f>SUM(D257+D255)</f>
        <v>6486801.66</v>
      </c>
    </row>
    <row r="255" spans="1:4" ht="45">
      <c r="A255" s="88" t="s">
        <v>907</v>
      </c>
      <c r="B255" s="295" t="s">
        <v>906</v>
      </c>
      <c r="C255" s="126"/>
      <c r="D255" s="196">
        <f>SUM(D256)</f>
        <v>1848650</v>
      </c>
    </row>
    <row r="256" spans="1:4" ht="15">
      <c r="A256" s="88" t="s">
        <v>152</v>
      </c>
      <c r="B256" s="295" t="s">
        <v>906</v>
      </c>
      <c r="C256" s="126" t="s">
        <v>206</v>
      </c>
      <c r="D256" s="196">
        <f>SUM(прил7!F187)</f>
        <v>1848650</v>
      </c>
    </row>
    <row r="257" spans="1:4" ht="45">
      <c r="A257" s="135" t="s">
        <v>624</v>
      </c>
      <c r="B257" s="290" t="s">
        <v>623</v>
      </c>
      <c r="C257" s="163"/>
      <c r="D257" s="196">
        <f>SUM(D258)</f>
        <v>4638151.66</v>
      </c>
    </row>
    <row r="258" spans="1:4" ht="15">
      <c r="A258" s="27" t="s">
        <v>152</v>
      </c>
      <c r="B258" s="290" t="s">
        <v>623</v>
      </c>
      <c r="C258" s="163" t="s">
        <v>206</v>
      </c>
      <c r="D258" s="196">
        <f>SUM(прил7!F189)</f>
        <v>4638151.66</v>
      </c>
    </row>
    <row r="259" spans="1:4" ht="60">
      <c r="A259" s="88" t="s">
        <v>729</v>
      </c>
      <c r="B259" s="292" t="s">
        <v>730</v>
      </c>
      <c r="C259" s="155"/>
      <c r="D259" s="196">
        <f>SUM(D260+D265+D261)</f>
        <v>607500</v>
      </c>
    </row>
    <row r="260" spans="1:4" ht="30">
      <c r="A260" s="88" t="s">
        <v>731</v>
      </c>
      <c r="B260" s="292" t="s">
        <v>732</v>
      </c>
      <c r="C260" s="155"/>
      <c r="D260" s="196">
        <f>SUM(D263)</f>
        <v>49500</v>
      </c>
    </row>
    <row r="261" spans="1:4" ht="15">
      <c r="A261" s="88" t="s">
        <v>891</v>
      </c>
      <c r="B261" s="295" t="s">
        <v>892</v>
      </c>
      <c r="C261" s="155"/>
      <c r="D261" s="196">
        <f>SUM(D262)</f>
        <v>450000</v>
      </c>
    </row>
    <row r="262" spans="1:4" ht="30">
      <c r="A262" s="88" t="s">
        <v>105</v>
      </c>
      <c r="B262" s="295" t="s">
        <v>892</v>
      </c>
      <c r="C262" s="155" t="s">
        <v>147</v>
      </c>
      <c r="D262" s="196">
        <f>SUM(прил7!F190)</f>
        <v>450000</v>
      </c>
    </row>
    <row r="263" spans="1:4" ht="30">
      <c r="A263" s="88" t="s">
        <v>733</v>
      </c>
      <c r="B263" s="292" t="s">
        <v>734</v>
      </c>
      <c r="C263" s="155"/>
      <c r="D263" s="196">
        <f>SUM(D264)</f>
        <v>49500</v>
      </c>
    </row>
    <row r="264" spans="1:4" ht="30">
      <c r="A264" s="88" t="s">
        <v>105</v>
      </c>
      <c r="B264" s="292" t="s">
        <v>734</v>
      </c>
      <c r="C264" s="155" t="s">
        <v>147</v>
      </c>
      <c r="D264" s="196">
        <f>SUM(прил7!F110)</f>
        <v>49500</v>
      </c>
    </row>
    <row r="265" spans="1:4" ht="30">
      <c r="A265" s="88" t="s">
        <v>735</v>
      </c>
      <c r="B265" s="292" t="s">
        <v>736</v>
      </c>
      <c r="C265" s="155"/>
      <c r="D265" s="196">
        <f>SUM(D266)</f>
        <v>108000</v>
      </c>
    </row>
    <row r="266" spans="1:4" ht="30">
      <c r="A266" s="88" t="s">
        <v>733</v>
      </c>
      <c r="B266" s="292" t="s">
        <v>737</v>
      </c>
      <c r="C266" s="155"/>
      <c r="D266" s="196">
        <f>SUM(D267)</f>
        <v>108000</v>
      </c>
    </row>
    <row r="267" spans="1:4" ht="30">
      <c r="A267" s="88" t="s">
        <v>105</v>
      </c>
      <c r="B267" s="292" t="s">
        <v>737</v>
      </c>
      <c r="C267" s="155" t="s">
        <v>147</v>
      </c>
      <c r="D267" s="196">
        <f>SUM(прил7!F113)</f>
        <v>108000</v>
      </c>
    </row>
    <row r="268" spans="1:4" ht="28.5">
      <c r="A268" s="87" t="s">
        <v>106</v>
      </c>
      <c r="B268" s="294" t="s">
        <v>107</v>
      </c>
      <c r="C268" s="163"/>
      <c r="D268" s="196">
        <f>SUM(D269+D274+D277)</f>
        <v>100000</v>
      </c>
    </row>
    <row r="269" spans="1:4" ht="45">
      <c r="A269" s="74" t="s">
        <v>686</v>
      </c>
      <c r="B269" s="291" t="s">
        <v>111</v>
      </c>
      <c r="C269" s="163"/>
      <c r="D269" s="196">
        <f>SUM(D270)</f>
        <v>1500</v>
      </c>
    </row>
    <row r="270" spans="1:4" ht="45">
      <c r="A270" s="74" t="s">
        <v>114</v>
      </c>
      <c r="B270" s="291" t="s">
        <v>112</v>
      </c>
      <c r="C270" s="163"/>
      <c r="D270" s="196">
        <f>SUM(D271)</f>
        <v>1500</v>
      </c>
    </row>
    <row r="271" spans="1:4" ht="30">
      <c r="A271" s="74" t="s">
        <v>115</v>
      </c>
      <c r="B271" s="291" t="s">
        <v>113</v>
      </c>
      <c r="C271" s="163"/>
      <c r="D271" s="196">
        <f>SUM(D272)</f>
        <v>1500</v>
      </c>
    </row>
    <row r="272" spans="1:4" ht="30">
      <c r="A272" s="88" t="s">
        <v>105</v>
      </c>
      <c r="B272" s="291" t="s">
        <v>113</v>
      </c>
      <c r="C272" s="163" t="s">
        <v>147</v>
      </c>
      <c r="D272" s="196">
        <f>SUM(прил7!F118)</f>
        <v>1500</v>
      </c>
    </row>
    <row r="273" spans="1:4" ht="45">
      <c r="A273" s="111" t="s">
        <v>420</v>
      </c>
      <c r="B273" s="291" t="s">
        <v>121</v>
      </c>
      <c r="C273" s="163"/>
      <c r="D273" s="196">
        <f>SUM(D274)</f>
        <v>93500</v>
      </c>
    </row>
    <row r="274" spans="1:4" ht="45">
      <c r="A274" s="139" t="s">
        <v>108</v>
      </c>
      <c r="B274" s="291" t="s">
        <v>121</v>
      </c>
      <c r="C274" s="163"/>
      <c r="D274" s="196">
        <f>SUM(D275)</f>
        <v>93500</v>
      </c>
    </row>
    <row r="275" spans="1:4" ht="30">
      <c r="A275" s="74" t="s">
        <v>115</v>
      </c>
      <c r="B275" s="291" t="s">
        <v>110</v>
      </c>
      <c r="C275" s="163"/>
      <c r="D275" s="196">
        <f>SUM(D276)</f>
        <v>93500</v>
      </c>
    </row>
    <row r="276" spans="1:4" ht="30">
      <c r="A276" s="88" t="s">
        <v>105</v>
      </c>
      <c r="B276" s="291" t="s">
        <v>110</v>
      </c>
      <c r="C276" s="163" t="s">
        <v>147</v>
      </c>
      <c r="D276" s="196">
        <f>SUM(прил7!F122)</f>
        <v>93500</v>
      </c>
    </row>
    <row r="277" spans="1:4" ht="45">
      <c r="A277" s="74" t="s">
        <v>687</v>
      </c>
      <c r="B277" s="291" t="s">
        <v>116</v>
      </c>
      <c r="C277" s="163"/>
      <c r="D277" s="196">
        <f>SUM(D278)</f>
        <v>5000</v>
      </c>
    </row>
    <row r="278" spans="1:4" ht="30">
      <c r="A278" s="139" t="s">
        <v>120</v>
      </c>
      <c r="B278" s="291" t="s">
        <v>117</v>
      </c>
      <c r="C278" s="163"/>
      <c r="D278" s="196">
        <f>SUM(D279)</f>
        <v>5000</v>
      </c>
    </row>
    <row r="279" spans="1:4" ht="30">
      <c r="A279" s="74" t="s">
        <v>119</v>
      </c>
      <c r="B279" s="291" t="s">
        <v>118</v>
      </c>
      <c r="C279" s="163"/>
      <c r="D279" s="196">
        <f>SUM(D280)</f>
        <v>5000</v>
      </c>
    </row>
    <row r="280" spans="1:4" ht="30">
      <c r="A280" s="88" t="s">
        <v>105</v>
      </c>
      <c r="B280" s="291" t="s">
        <v>118</v>
      </c>
      <c r="C280" s="163" t="s">
        <v>147</v>
      </c>
      <c r="D280" s="196">
        <f>SUM(прил7!F126)</f>
        <v>5000</v>
      </c>
    </row>
    <row r="281" spans="1:4" ht="28.5">
      <c r="A281" s="30" t="s">
        <v>649</v>
      </c>
      <c r="B281" s="294" t="s">
        <v>290</v>
      </c>
      <c r="C281" s="163"/>
      <c r="D281" s="196">
        <f>SUM(D282)</f>
        <v>1182665</v>
      </c>
    </row>
    <row r="282" spans="1:4" ht="45">
      <c r="A282" s="90" t="s">
        <v>650</v>
      </c>
      <c r="B282" s="290" t="s">
        <v>291</v>
      </c>
      <c r="C282" s="163"/>
      <c r="D282" s="196">
        <f>SUM(D283+D286)</f>
        <v>1182665</v>
      </c>
    </row>
    <row r="283" spans="1:4" ht="30">
      <c r="A283" s="90" t="s">
        <v>651</v>
      </c>
      <c r="B283" s="290" t="s">
        <v>292</v>
      </c>
      <c r="C283" s="163"/>
      <c r="D283" s="196">
        <f>SUM(D284)</f>
        <v>1082665</v>
      </c>
    </row>
    <row r="284" spans="1:4" ht="30">
      <c r="A284" s="27" t="s">
        <v>217</v>
      </c>
      <c r="B284" s="290" t="s">
        <v>293</v>
      </c>
      <c r="C284" s="163"/>
      <c r="D284" s="196">
        <f>SUM(D285)</f>
        <v>1082665</v>
      </c>
    </row>
    <row r="285" spans="1:4" ht="45">
      <c r="A285" s="88" t="s">
        <v>212</v>
      </c>
      <c r="B285" s="290" t="s">
        <v>293</v>
      </c>
      <c r="C285" s="163" t="s">
        <v>144</v>
      </c>
      <c r="D285" s="196">
        <f>SUM(прил7!F165+прил7!F495)</f>
        <v>1082665</v>
      </c>
    </row>
    <row r="286" spans="1:4" ht="45">
      <c r="A286" s="90" t="s">
        <v>82</v>
      </c>
      <c r="B286" s="290" t="s">
        <v>294</v>
      </c>
      <c r="C286" s="163"/>
      <c r="D286" s="196">
        <f>SUM(D287)</f>
        <v>100000</v>
      </c>
    </row>
    <row r="287" spans="1:4" ht="37.5" customHeight="1">
      <c r="A287" s="88" t="s">
        <v>21</v>
      </c>
      <c r="B287" s="290" t="s">
        <v>20</v>
      </c>
      <c r="C287" s="163"/>
      <c r="D287" s="196">
        <f>SUM(D288)</f>
        <v>100000</v>
      </c>
    </row>
    <row r="288" spans="1:4" ht="30">
      <c r="A288" s="88" t="s">
        <v>105</v>
      </c>
      <c r="B288" s="290" t="s">
        <v>20</v>
      </c>
      <c r="C288" s="163" t="s">
        <v>147</v>
      </c>
      <c r="D288" s="196">
        <f>SUM(прил7!F168)</f>
        <v>100000</v>
      </c>
    </row>
    <row r="289" spans="1:4" ht="28.5">
      <c r="A289" s="87" t="s">
        <v>84</v>
      </c>
      <c r="B289" s="294" t="s">
        <v>337</v>
      </c>
      <c r="C289" s="156"/>
      <c r="D289" s="195">
        <f>SUM(D291)</f>
        <v>9617207.11</v>
      </c>
    </row>
    <row r="290" spans="1:4" ht="35.25" customHeight="1">
      <c r="A290" s="88" t="s">
        <v>338</v>
      </c>
      <c r="B290" s="291" t="s">
        <v>339</v>
      </c>
      <c r="C290" s="155"/>
      <c r="D290" s="196">
        <f>SUM(D291)</f>
        <v>9617207.11</v>
      </c>
    </row>
    <row r="291" spans="1:4" ht="30">
      <c r="A291" s="88" t="s">
        <v>340</v>
      </c>
      <c r="B291" s="291" t="s">
        <v>67</v>
      </c>
      <c r="C291" s="155"/>
      <c r="D291" s="196">
        <f>SUM(D292)</f>
        <v>9617207.11</v>
      </c>
    </row>
    <row r="292" spans="1:4" ht="33.75" customHeight="1">
      <c r="A292" s="88" t="s">
        <v>342</v>
      </c>
      <c r="B292" s="291" t="s">
        <v>343</v>
      </c>
      <c r="C292" s="155"/>
      <c r="D292" s="196">
        <f>SUM(D293)</f>
        <v>9617207.11</v>
      </c>
    </row>
    <row r="293" spans="1:4" ht="15">
      <c r="A293" s="27" t="s">
        <v>152</v>
      </c>
      <c r="B293" s="291" t="s">
        <v>343</v>
      </c>
      <c r="C293" s="155" t="s">
        <v>206</v>
      </c>
      <c r="D293" s="196">
        <f>SUM(прил7!F521)</f>
        <v>9617207.11</v>
      </c>
    </row>
    <row r="294" spans="1:4" ht="28.5">
      <c r="A294" s="164" t="s">
        <v>332</v>
      </c>
      <c r="B294" s="293" t="s">
        <v>316</v>
      </c>
      <c r="C294" s="168"/>
      <c r="D294" s="195">
        <f>SUM(D295+D299+D303+D308)</f>
        <v>486000</v>
      </c>
    </row>
    <row r="295" spans="1:4" ht="45">
      <c r="A295" s="166" t="s">
        <v>317</v>
      </c>
      <c r="B295" s="290" t="s">
        <v>318</v>
      </c>
      <c r="C295" s="163"/>
      <c r="D295" s="196">
        <f>SUM(D296)</f>
        <v>20000</v>
      </c>
    </row>
    <row r="296" spans="1:4" ht="20.25" customHeight="1">
      <c r="A296" s="166" t="s">
        <v>319</v>
      </c>
      <c r="B296" s="290" t="s">
        <v>320</v>
      </c>
      <c r="C296" s="163"/>
      <c r="D296" s="196">
        <f>SUM(D297)</f>
        <v>20000</v>
      </c>
    </row>
    <row r="297" spans="1:4" ht="30">
      <c r="A297" s="74" t="s">
        <v>22</v>
      </c>
      <c r="B297" s="291" t="s">
        <v>31</v>
      </c>
      <c r="C297" s="163"/>
      <c r="D297" s="196">
        <f>SUM(D298)</f>
        <v>20000</v>
      </c>
    </row>
    <row r="298" spans="1:4" ht="30">
      <c r="A298" s="88" t="s">
        <v>105</v>
      </c>
      <c r="B298" s="291" t="s">
        <v>32</v>
      </c>
      <c r="C298" s="163" t="s">
        <v>147</v>
      </c>
      <c r="D298" s="196">
        <f>SUM(прил7!F227)</f>
        <v>20000</v>
      </c>
    </row>
    <row r="299" spans="1:4" ht="45">
      <c r="A299" s="166" t="s">
        <v>321</v>
      </c>
      <c r="B299" s="290" t="s">
        <v>322</v>
      </c>
      <c r="C299" s="163"/>
      <c r="D299" s="196">
        <f>SUM(D301)</f>
        <v>20000</v>
      </c>
    </row>
    <row r="300" spans="1:4" ht="45">
      <c r="A300" s="166" t="s">
        <v>323</v>
      </c>
      <c r="B300" s="290" t="s">
        <v>324</v>
      </c>
      <c r="C300" s="163"/>
      <c r="D300" s="196">
        <f>SUM(D301)</f>
        <v>20000</v>
      </c>
    </row>
    <row r="301" spans="1:4" ht="30">
      <c r="A301" s="74" t="s">
        <v>193</v>
      </c>
      <c r="B301" s="290" t="s">
        <v>325</v>
      </c>
      <c r="C301" s="163"/>
      <c r="D301" s="196">
        <f>SUM(D302)</f>
        <v>20000</v>
      </c>
    </row>
    <row r="302" spans="1:4" ht="30">
      <c r="A302" s="88" t="s">
        <v>105</v>
      </c>
      <c r="B302" s="290" t="s">
        <v>326</v>
      </c>
      <c r="C302" s="163" t="s">
        <v>147</v>
      </c>
      <c r="D302" s="196">
        <f>SUM(прил7!F231)</f>
        <v>20000</v>
      </c>
    </row>
    <row r="303" spans="1:4" ht="30">
      <c r="A303" s="166" t="s">
        <v>327</v>
      </c>
      <c r="B303" s="290" t="s">
        <v>328</v>
      </c>
      <c r="C303" s="163"/>
      <c r="D303" s="196">
        <f>SUM(D304)</f>
        <v>296000</v>
      </c>
    </row>
    <row r="304" spans="1:4" ht="60">
      <c r="A304" s="166" t="s">
        <v>329</v>
      </c>
      <c r="B304" s="290" t="s">
        <v>330</v>
      </c>
      <c r="C304" s="163"/>
      <c r="D304" s="196">
        <f>SUM(D305)</f>
        <v>296000</v>
      </c>
    </row>
    <row r="305" spans="1:4" ht="30">
      <c r="A305" s="166" t="s">
        <v>176</v>
      </c>
      <c r="B305" s="290" t="s">
        <v>331</v>
      </c>
      <c r="C305" s="163"/>
      <c r="D305" s="196">
        <f>SUM(D306:D307)</f>
        <v>296000</v>
      </c>
    </row>
    <row r="306" spans="1:4" ht="45">
      <c r="A306" s="166" t="s">
        <v>212</v>
      </c>
      <c r="B306" s="290" t="s">
        <v>331</v>
      </c>
      <c r="C306" s="163" t="s">
        <v>144</v>
      </c>
      <c r="D306" s="196">
        <f>SUM(прил7!F53)</f>
        <v>266000</v>
      </c>
    </row>
    <row r="307" spans="1:4" ht="30">
      <c r="A307" s="88" t="s">
        <v>105</v>
      </c>
      <c r="B307" s="290" t="s">
        <v>331</v>
      </c>
      <c r="C307" s="163" t="s">
        <v>147</v>
      </c>
      <c r="D307" s="196">
        <f>SUM(прил7!F54)</f>
        <v>30000</v>
      </c>
    </row>
    <row r="308" spans="1:4" ht="45">
      <c r="A308" s="166" t="s">
        <v>647</v>
      </c>
      <c r="B308" s="291" t="s">
        <v>645</v>
      </c>
      <c r="C308" s="155"/>
      <c r="D308" s="196">
        <f>SUM(D310)</f>
        <v>150000</v>
      </c>
    </row>
    <row r="309" spans="1:4" ht="19.5" customHeight="1">
      <c r="A309" s="166" t="s">
        <v>279</v>
      </c>
      <c r="B309" s="291" t="s">
        <v>646</v>
      </c>
      <c r="C309" s="155"/>
      <c r="D309" s="196">
        <f>SUM(D310)</f>
        <v>150000</v>
      </c>
    </row>
    <row r="310" spans="1:4" ht="15">
      <c r="A310" s="166" t="s">
        <v>177</v>
      </c>
      <c r="B310" s="291" t="s">
        <v>723</v>
      </c>
      <c r="C310" s="155"/>
      <c r="D310" s="196">
        <f>SUM(D311)</f>
        <v>150000</v>
      </c>
    </row>
    <row r="311" spans="1:4" ht="45">
      <c r="A311" s="88" t="s">
        <v>212</v>
      </c>
      <c r="B311" s="291" t="s">
        <v>723</v>
      </c>
      <c r="C311" s="155" t="s">
        <v>144</v>
      </c>
      <c r="D311" s="196">
        <f>SUM(прил7!F131)</f>
        <v>150000</v>
      </c>
    </row>
    <row r="312" spans="1:4" ht="28.5">
      <c r="A312" s="87" t="s">
        <v>640</v>
      </c>
      <c r="B312" s="294" t="s">
        <v>637</v>
      </c>
      <c r="C312" s="156"/>
      <c r="D312" s="195">
        <f>SUM(D313)</f>
        <v>35986818</v>
      </c>
    </row>
    <row r="313" spans="1:4" ht="35.25" customHeight="1">
      <c r="A313" s="88" t="s">
        <v>641</v>
      </c>
      <c r="B313" s="291" t="s">
        <v>638</v>
      </c>
      <c r="C313" s="155"/>
      <c r="D313" s="196">
        <f>SUM(D314)</f>
        <v>35986818</v>
      </c>
    </row>
    <row r="314" spans="1:4" ht="30">
      <c r="A314" s="88" t="s">
        <v>642</v>
      </c>
      <c r="B314" s="291" t="s">
        <v>639</v>
      </c>
      <c r="C314" s="155"/>
      <c r="D314" s="196">
        <f>SUM(D315)</f>
        <v>35986818</v>
      </c>
    </row>
    <row r="315" spans="1:4" ht="15">
      <c r="A315" s="88" t="s">
        <v>899</v>
      </c>
      <c r="B315" s="291" t="s">
        <v>738</v>
      </c>
      <c r="C315" s="155"/>
      <c r="D315" s="196">
        <f>SUM(D316)</f>
        <v>35986818</v>
      </c>
    </row>
    <row r="316" spans="1:4" ht="21" customHeight="1">
      <c r="A316" s="88" t="s">
        <v>229</v>
      </c>
      <c r="B316" s="291" t="s">
        <v>738</v>
      </c>
      <c r="C316" s="155" t="s">
        <v>128</v>
      </c>
      <c r="D316" s="196">
        <f>SUM(прил7!F197)</f>
        <v>35986818</v>
      </c>
    </row>
    <row r="317" spans="1:4" ht="28.5">
      <c r="A317" s="87" t="s">
        <v>751</v>
      </c>
      <c r="B317" s="296" t="s">
        <v>752</v>
      </c>
      <c r="C317" s="156"/>
      <c r="D317" s="195">
        <f>SUM(D318+D326)</f>
        <v>800220</v>
      </c>
    </row>
    <row r="318" spans="1:4" ht="45">
      <c r="A318" s="88" t="s">
        <v>768</v>
      </c>
      <c r="B318" s="295" t="s">
        <v>754</v>
      </c>
      <c r="C318" s="155"/>
      <c r="D318" s="196">
        <f>SUM(D319+D322+D324)</f>
        <v>710080</v>
      </c>
    </row>
    <row r="319" spans="1:4" ht="30">
      <c r="A319" s="88" t="s">
        <v>755</v>
      </c>
      <c r="B319" s="295" t="s">
        <v>756</v>
      </c>
      <c r="C319" s="155"/>
      <c r="D319" s="196">
        <f>SUM(D320)</f>
        <v>52500</v>
      </c>
    </row>
    <row r="320" spans="1:4" ht="24.75" customHeight="1">
      <c r="A320" s="88" t="s">
        <v>217</v>
      </c>
      <c r="B320" s="295" t="s">
        <v>765</v>
      </c>
      <c r="C320" s="155"/>
      <c r="D320" s="196">
        <f>SUM(D321)</f>
        <v>52500</v>
      </c>
    </row>
    <row r="321" spans="1:4" ht="30">
      <c r="A321" s="88" t="s">
        <v>105</v>
      </c>
      <c r="B321" s="295" t="s">
        <v>765</v>
      </c>
      <c r="C321" s="155" t="s">
        <v>147</v>
      </c>
      <c r="D321" s="196">
        <f>SUM(прил7!F298+прил7!F359+прил7!F336)</f>
        <v>52500</v>
      </c>
    </row>
    <row r="322" spans="1:4" ht="15">
      <c r="A322" s="88" t="s">
        <v>124</v>
      </c>
      <c r="B322" s="295" t="s">
        <v>757</v>
      </c>
      <c r="C322" s="155"/>
      <c r="D322" s="196">
        <f>SUM(D323)</f>
        <v>606700</v>
      </c>
    </row>
    <row r="323" spans="1:4" ht="30">
      <c r="A323" s="88" t="s">
        <v>105</v>
      </c>
      <c r="B323" s="295" t="s">
        <v>757</v>
      </c>
      <c r="C323" s="155" t="s">
        <v>147</v>
      </c>
      <c r="D323" s="196">
        <f>SUM(прил7!F136)</f>
        <v>606700</v>
      </c>
    </row>
    <row r="324" spans="1:4" ht="35.25" customHeight="1">
      <c r="A324" s="88" t="s">
        <v>21</v>
      </c>
      <c r="B324" s="295" t="s">
        <v>763</v>
      </c>
      <c r="C324" s="155"/>
      <c r="D324" s="196">
        <f>SUM(D325)</f>
        <v>50880</v>
      </c>
    </row>
    <row r="325" spans="1:4" ht="30">
      <c r="A325" s="88" t="s">
        <v>105</v>
      </c>
      <c r="B325" s="295" t="s">
        <v>763</v>
      </c>
      <c r="C325" s="155" t="s">
        <v>147</v>
      </c>
      <c r="D325" s="196">
        <f>SUM(прил7!F173)</f>
        <v>50880</v>
      </c>
    </row>
    <row r="326" spans="1:4" ht="60">
      <c r="A326" s="88" t="s">
        <v>758</v>
      </c>
      <c r="B326" s="295" t="s">
        <v>759</v>
      </c>
      <c r="C326" s="155"/>
      <c r="D326" s="196">
        <f>SUM(D327)</f>
        <v>90140</v>
      </c>
    </row>
    <row r="327" spans="1:4" ht="62.25" customHeight="1">
      <c r="A327" s="88" t="s">
        <v>760</v>
      </c>
      <c r="B327" s="295" t="s">
        <v>761</v>
      </c>
      <c r="C327" s="155"/>
      <c r="D327" s="196">
        <f>SUM(D328)</f>
        <v>90140</v>
      </c>
    </row>
    <row r="328" spans="1:4" ht="15">
      <c r="A328" s="88" t="s">
        <v>124</v>
      </c>
      <c r="B328" s="295" t="s">
        <v>762</v>
      </c>
      <c r="C328" s="155"/>
      <c r="D328" s="196">
        <f>SUM(D329)</f>
        <v>90140</v>
      </c>
    </row>
    <row r="329" spans="1:4" ht="30">
      <c r="A329" s="88" t="s">
        <v>105</v>
      </c>
      <c r="B329" s="295" t="s">
        <v>762</v>
      </c>
      <c r="C329" s="155" t="s">
        <v>147</v>
      </c>
      <c r="D329" s="196">
        <f>SUM(прил7!F140)</f>
        <v>90140</v>
      </c>
    </row>
    <row r="330" spans="1:4" ht="28.5">
      <c r="A330" s="164" t="s">
        <v>194</v>
      </c>
      <c r="B330" s="297" t="s">
        <v>231</v>
      </c>
      <c r="C330" s="156"/>
      <c r="D330" s="195">
        <f>SUM(D331)</f>
        <v>1367637</v>
      </c>
    </row>
    <row r="331" spans="1:4" ht="15">
      <c r="A331" s="169" t="s">
        <v>195</v>
      </c>
      <c r="B331" s="292" t="s">
        <v>232</v>
      </c>
      <c r="C331" s="155"/>
      <c r="D331" s="196">
        <f>SUM(D332)</f>
        <v>1367637</v>
      </c>
    </row>
    <row r="332" spans="1:4" ht="21.75" customHeight="1">
      <c r="A332" s="166" t="s">
        <v>211</v>
      </c>
      <c r="B332" s="292" t="s">
        <v>233</v>
      </c>
      <c r="C332" s="155"/>
      <c r="D332" s="196">
        <f>SUM(D333)</f>
        <v>1367637</v>
      </c>
    </row>
    <row r="333" spans="1:4" ht="45">
      <c r="A333" s="166" t="s">
        <v>212</v>
      </c>
      <c r="B333" s="292" t="s">
        <v>233</v>
      </c>
      <c r="C333" s="155" t="s">
        <v>144</v>
      </c>
      <c r="D333" s="196">
        <f>SUM(прил7!F21)</f>
        <v>1367637</v>
      </c>
    </row>
    <row r="334" spans="1:4" ht="28.5">
      <c r="A334" s="164" t="s">
        <v>221</v>
      </c>
      <c r="B334" s="298" t="s">
        <v>256</v>
      </c>
      <c r="C334" s="156"/>
      <c r="D334" s="195">
        <f>SUM(D335)</f>
        <v>18531363</v>
      </c>
    </row>
    <row r="335" spans="1:4" ht="23.25" customHeight="1">
      <c r="A335" s="166" t="s">
        <v>188</v>
      </c>
      <c r="B335" s="288" t="s">
        <v>257</v>
      </c>
      <c r="C335" s="155"/>
      <c r="D335" s="196">
        <f>SUM(D336,)</f>
        <v>18531363</v>
      </c>
    </row>
    <row r="336" spans="1:4" ht="22.5" customHeight="1">
      <c r="A336" s="166" t="s">
        <v>211</v>
      </c>
      <c r="B336" s="288" t="s">
        <v>258</v>
      </c>
      <c r="C336" s="155"/>
      <c r="D336" s="196">
        <f>SUM(D337:D339)</f>
        <v>18531363</v>
      </c>
    </row>
    <row r="337" spans="1:4" ht="45">
      <c r="A337" s="166" t="s">
        <v>212</v>
      </c>
      <c r="B337" s="288" t="s">
        <v>258</v>
      </c>
      <c r="C337" s="155" t="s">
        <v>144</v>
      </c>
      <c r="D337" s="196">
        <f>SUM(прил7!F58+прил7!F503)</f>
        <v>17845363</v>
      </c>
    </row>
    <row r="338" spans="1:4" ht="30">
      <c r="A338" s="88" t="s">
        <v>105</v>
      </c>
      <c r="B338" s="288" t="s">
        <v>258</v>
      </c>
      <c r="C338" s="155" t="s">
        <v>147</v>
      </c>
      <c r="D338" s="196">
        <f>SUM(прил7!F59)</f>
        <v>649000</v>
      </c>
    </row>
    <row r="339" spans="1:4" ht="15">
      <c r="A339" s="166" t="s">
        <v>149</v>
      </c>
      <c r="B339" s="288" t="s">
        <v>258</v>
      </c>
      <c r="C339" s="155" t="s">
        <v>148</v>
      </c>
      <c r="D339" s="196">
        <f>SUM(прил7!F60)</f>
        <v>37000</v>
      </c>
    </row>
    <row r="340" spans="1:4" ht="28.5">
      <c r="A340" s="92" t="s">
        <v>182</v>
      </c>
      <c r="B340" s="289" t="s">
        <v>263</v>
      </c>
      <c r="C340" s="158"/>
      <c r="D340" s="198">
        <f>SUM(D341)</f>
        <v>735524</v>
      </c>
    </row>
    <row r="341" spans="1:4" ht="15">
      <c r="A341" s="139" t="s">
        <v>183</v>
      </c>
      <c r="B341" s="288" t="s">
        <v>264</v>
      </c>
      <c r="C341" s="155"/>
      <c r="D341" s="196">
        <f>SUM(D342)</f>
        <v>735524</v>
      </c>
    </row>
    <row r="342" spans="1:4" ht="22.5" customHeight="1">
      <c r="A342" s="166" t="s">
        <v>211</v>
      </c>
      <c r="B342" s="288" t="s">
        <v>265</v>
      </c>
      <c r="C342" s="155"/>
      <c r="D342" s="196">
        <f>SUM(D343:D344)</f>
        <v>735524</v>
      </c>
    </row>
    <row r="343" spans="1:4" ht="45">
      <c r="A343" s="166" t="s">
        <v>212</v>
      </c>
      <c r="B343" s="288" t="s">
        <v>265</v>
      </c>
      <c r="C343" s="155" t="s">
        <v>144</v>
      </c>
      <c r="D343" s="196">
        <f>SUM(прил7!F74)</f>
        <v>692624</v>
      </c>
    </row>
    <row r="344" spans="1:4" ht="30">
      <c r="A344" s="88" t="s">
        <v>105</v>
      </c>
      <c r="B344" s="288" t="s">
        <v>265</v>
      </c>
      <c r="C344" s="155" t="s">
        <v>147</v>
      </c>
      <c r="D344" s="196">
        <f>SUM(прил7!F75)</f>
        <v>42900</v>
      </c>
    </row>
    <row r="345" spans="1:4" ht="28.5">
      <c r="A345" s="92" t="s">
        <v>89</v>
      </c>
      <c r="B345" s="298" t="s">
        <v>234</v>
      </c>
      <c r="C345" s="156"/>
      <c r="D345" s="195">
        <f>SUM(D346)</f>
        <v>1118600.14</v>
      </c>
    </row>
    <row r="346" spans="1:4" ht="15">
      <c r="A346" s="166" t="s">
        <v>224</v>
      </c>
      <c r="B346" s="288" t="s">
        <v>235</v>
      </c>
      <c r="C346" s="155"/>
      <c r="D346" s="196">
        <f>SUM(D347)</f>
        <v>1118600.14</v>
      </c>
    </row>
    <row r="347" spans="1:4" ht="22.5" customHeight="1">
      <c r="A347" s="166" t="s">
        <v>211</v>
      </c>
      <c r="B347" s="288" t="s">
        <v>236</v>
      </c>
      <c r="C347" s="155"/>
      <c r="D347" s="196">
        <f>SUM(D348:D350,)</f>
        <v>1118600.14</v>
      </c>
    </row>
    <row r="348" spans="1:4" ht="45">
      <c r="A348" s="166" t="s">
        <v>212</v>
      </c>
      <c r="B348" s="288" t="s">
        <v>236</v>
      </c>
      <c r="C348" s="155" t="s">
        <v>144</v>
      </c>
      <c r="D348" s="196">
        <f>SUM(прил7!F26)</f>
        <v>987100</v>
      </c>
    </row>
    <row r="349" spans="1:4" ht="30">
      <c r="A349" s="88" t="s">
        <v>105</v>
      </c>
      <c r="B349" s="288" t="s">
        <v>236</v>
      </c>
      <c r="C349" s="155" t="s">
        <v>147</v>
      </c>
      <c r="D349" s="196">
        <f>SUM(прил7!F27)</f>
        <v>131500</v>
      </c>
    </row>
    <row r="350" spans="1:4" ht="15">
      <c r="A350" s="166" t="s">
        <v>149</v>
      </c>
      <c r="B350" s="288" t="s">
        <v>236</v>
      </c>
      <c r="C350" s="155" t="s">
        <v>148</v>
      </c>
      <c r="D350" s="196">
        <f>SUM(прил7!F28)</f>
        <v>0.14</v>
      </c>
    </row>
    <row r="351" spans="1:4" ht="28.5">
      <c r="A351" s="92" t="s">
        <v>154</v>
      </c>
      <c r="B351" s="293" t="s">
        <v>280</v>
      </c>
      <c r="C351" s="156"/>
      <c r="D351" s="195">
        <f>SUM(D352)</f>
        <v>27397783.95</v>
      </c>
    </row>
    <row r="352" spans="1:4" ht="15">
      <c r="A352" s="139" t="s">
        <v>223</v>
      </c>
      <c r="B352" s="290" t="s">
        <v>281</v>
      </c>
      <c r="C352" s="155"/>
      <c r="D352" s="196">
        <f>SUM(D353+D357)</f>
        <v>27397783.95</v>
      </c>
    </row>
    <row r="353" spans="1:4" ht="15">
      <c r="A353" s="166" t="s">
        <v>124</v>
      </c>
      <c r="B353" s="290" t="s">
        <v>282</v>
      </c>
      <c r="C353" s="155"/>
      <c r="D353" s="196">
        <f>SUM(D354:D356)</f>
        <v>27077783.95</v>
      </c>
    </row>
    <row r="354" spans="1:4" ht="30">
      <c r="A354" s="88" t="s">
        <v>105</v>
      </c>
      <c r="B354" s="290" t="s">
        <v>283</v>
      </c>
      <c r="C354" s="155" t="s">
        <v>147</v>
      </c>
      <c r="D354" s="196">
        <f>SUM(прил7!F144)</f>
        <v>515700</v>
      </c>
    </row>
    <row r="355" spans="1:4" ht="15">
      <c r="A355" s="27" t="s">
        <v>152</v>
      </c>
      <c r="B355" s="299" t="s">
        <v>282</v>
      </c>
      <c r="C355" s="170">
        <v>300</v>
      </c>
      <c r="D355" s="196">
        <f>SUM(прил7!F145)</f>
        <v>100000</v>
      </c>
    </row>
    <row r="356" spans="1:4" ht="15">
      <c r="A356" s="166" t="s">
        <v>149</v>
      </c>
      <c r="B356" s="290" t="s">
        <v>282</v>
      </c>
      <c r="C356" s="155" t="s">
        <v>148</v>
      </c>
      <c r="D356" s="196">
        <f>SUM(прил7!F146)</f>
        <v>26462083.95</v>
      </c>
    </row>
    <row r="357" spans="1:4" ht="15">
      <c r="A357" s="88" t="s">
        <v>88</v>
      </c>
      <c r="B357" s="290" t="s">
        <v>87</v>
      </c>
      <c r="C357" s="155"/>
      <c r="D357" s="196">
        <f>SUM(D358)</f>
        <v>320000</v>
      </c>
    </row>
    <row r="358" spans="1:4" ht="30">
      <c r="A358" s="88" t="s">
        <v>105</v>
      </c>
      <c r="B358" s="290" t="s">
        <v>87</v>
      </c>
      <c r="C358" s="155" t="s">
        <v>147</v>
      </c>
      <c r="D358" s="196">
        <f>SUM(прил7!F148)</f>
        <v>320000</v>
      </c>
    </row>
    <row r="359" spans="1:4" ht="25.5">
      <c r="A359" s="92" t="s">
        <v>178</v>
      </c>
      <c r="B359" s="293" t="s">
        <v>259</v>
      </c>
      <c r="C359" s="158"/>
      <c r="D359" s="198">
        <f>SUM(D360)</f>
        <v>3088918</v>
      </c>
    </row>
    <row r="360" spans="1:4" ht="15">
      <c r="A360" s="74" t="s">
        <v>179</v>
      </c>
      <c r="B360" s="290" t="s">
        <v>284</v>
      </c>
      <c r="C360" s="157"/>
      <c r="D360" s="197">
        <f>SUM(D365+D363+D367+D369+D373+D371+D361)</f>
        <v>3088918</v>
      </c>
    </row>
    <row r="361" spans="1:4" ht="15">
      <c r="A361" s="88" t="s">
        <v>993</v>
      </c>
      <c r="B361" s="295" t="s">
        <v>995</v>
      </c>
      <c r="C361" s="157"/>
      <c r="D361" s="197">
        <f>SUM(D362)</f>
        <v>40000</v>
      </c>
    </row>
    <row r="362" spans="1:4" ht="15">
      <c r="A362" s="88" t="s">
        <v>994</v>
      </c>
      <c r="B362" s="295" t="s">
        <v>995</v>
      </c>
      <c r="C362" s="157" t="s">
        <v>169</v>
      </c>
      <c r="D362" s="197">
        <f>SUM(прил7!F152)</f>
        <v>40000</v>
      </c>
    </row>
    <row r="363" spans="1:4" ht="30">
      <c r="A363" s="27" t="s">
        <v>936</v>
      </c>
      <c r="B363" s="291" t="s">
        <v>594</v>
      </c>
      <c r="C363" s="157"/>
      <c r="D363" s="238">
        <f>SUM(D364)</f>
        <v>76760</v>
      </c>
    </row>
    <row r="364" spans="1:4" ht="30">
      <c r="A364" s="88" t="s">
        <v>105</v>
      </c>
      <c r="B364" s="291" t="s">
        <v>594</v>
      </c>
      <c r="C364" s="157" t="s">
        <v>147</v>
      </c>
      <c r="D364" s="238">
        <f>SUM(прил7!F430)</f>
        <v>76760</v>
      </c>
    </row>
    <row r="365" spans="1:4" ht="45">
      <c r="A365" s="90" t="s">
        <v>937</v>
      </c>
      <c r="B365" s="291" t="s">
        <v>596</v>
      </c>
      <c r="C365" s="157"/>
      <c r="D365" s="197">
        <f>SUM(D366)</f>
        <v>29600</v>
      </c>
    </row>
    <row r="366" spans="1:4" ht="45">
      <c r="A366" s="166" t="s">
        <v>212</v>
      </c>
      <c r="B366" s="291" t="s">
        <v>596</v>
      </c>
      <c r="C366" s="155" t="s">
        <v>144</v>
      </c>
      <c r="D366" s="196">
        <f>SUM(прил7!F432)</f>
        <v>29600</v>
      </c>
    </row>
    <row r="367" spans="1:4" ht="15">
      <c r="A367" s="88" t="s">
        <v>132</v>
      </c>
      <c r="B367" s="291" t="s">
        <v>13</v>
      </c>
      <c r="C367" s="155"/>
      <c r="D367" s="196">
        <f>SUM(D368)</f>
        <v>2513908</v>
      </c>
    </row>
    <row r="368" spans="1:4" ht="15">
      <c r="A368" s="88" t="s">
        <v>170</v>
      </c>
      <c r="B368" s="291" t="s">
        <v>13</v>
      </c>
      <c r="C368" s="155" t="s">
        <v>169</v>
      </c>
      <c r="D368" s="196">
        <f>SUM(прил7!F507)</f>
        <v>2513908</v>
      </c>
    </row>
    <row r="369" spans="1:4" ht="30">
      <c r="A369" s="74" t="s">
        <v>129</v>
      </c>
      <c r="B369" s="290" t="s">
        <v>261</v>
      </c>
      <c r="C369" s="155"/>
      <c r="D369" s="196">
        <f>SUM(D370)</f>
        <v>296000</v>
      </c>
    </row>
    <row r="370" spans="1:4" ht="45">
      <c r="A370" s="166" t="s">
        <v>212</v>
      </c>
      <c r="B370" s="290" t="s">
        <v>262</v>
      </c>
      <c r="C370" s="155" t="s">
        <v>144</v>
      </c>
      <c r="D370" s="196">
        <f>SUM(прил7!F64)</f>
        <v>296000</v>
      </c>
    </row>
    <row r="371" spans="1:4" ht="45">
      <c r="A371" s="88" t="s">
        <v>977</v>
      </c>
      <c r="B371" s="290" t="s">
        <v>975</v>
      </c>
      <c r="C371" s="155"/>
      <c r="D371" s="196">
        <f>SUM(D372)</f>
        <v>4050</v>
      </c>
    </row>
    <row r="372" spans="1:4" ht="30">
      <c r="A372" s="88" t="s">
        <v>105</v>
      </c>
      <c r="B372" s="290" t="s">
        <v>975</v>
      </c>
      <c r="C372" s="155" t="s">
        <v>147</v>
      </c>
      <c r="D372" s="196">
        <f>SUM(прил7!F69)</f>
        <v>4050</v>
      </c>
    </row>
    <row r="373" spans="1:4" ht="30">
      <c r="A373" s="135" t="s">
        <v>83</v>
      </c>
      <c r="B373" s="291" t="s">
        <v>581</v>
      </c>
      <c r="C373" s="155"/>
      <c r="D373" s="196">
        <f>SUM(D374)</f>
        <v>128600</v>
      </c>
    </row>
    <row r="374" spans="1:4" ht="15">
      <c r="A374" s="88" t="s">
        <v>152</v>
      </c>
      <c r="B374" s="291" t="s">
        <v>581</v>
      </c>
      <c r="C374" s="155" t="s">
        <v>206</v>
      </c>
      <c r="D374" s="196">
        <f>SUM(прил7!F235)</f>
        <v>128600</v>
      </c>
    </row>
    <row r="375" spans="1:4" ht="15">
      <c r="A375" s="164" t="s">
        <v>214</v>
      </c>
      <c r="B375" s="293" t="s">
        <v>266</v>
      </c>
      <c r="C375" s="156"/>
      <c r="D375" s="195">
        <f>SUM(D376)</f>
        <v>500000</v>
      </c>
    </row>
    <row r="376" spans="1:4" ht="15">
      <c r="A376" s="166" t="s">
        <v>215</v>
      </c>
      <c r="B376" s="290" t="s">
        <v>267</v>
      </c>
      <c r="C376" s="155"/>
      <c r="D376" s="196">
        <f>SUM(D377)</f>
        <v>500000</v>
      </c>
    </row>
    <row r="377" spans="1:4" ht="15">
      <c r="A377" s="166" t="s">
        <v>125</v>
      </c>
      <c r="B377" s="290" t="s">
        <v>268</v>
      </c>
      <c r="C377" s="155"/>
      <c r="D377" s="196">
        <f>SUM(D378)</f>
        <v>500000</v>
      </c>
    </row>
    <row r="378" spans="1:4" ht="15">
      <c r="A378" s="166" t="s">
        <v>149</v>
      </c>
      <c r="B378" s="290" t="s">
        <v>268</v>
      </c>
      <c r="C378" s="155" t="s">
        <v>148</v>
      </c>
      <c r="D378" s="196">
        <f>SUM(прил7!F80)</f>
        <v>500000</v>
      </c>
    </row>
    <row r="379" spans="1:4" ht="28.5">
      <c r="A379" s="92" t="s">
        <v>186</v>
      </c>
      <c r="B379" s="293" t="s">
        <v>287</v>
      </c>
      <c r="C379" s="156"/>
      <c r="D379" s="195">
        <f>SUM(D380)</f>
        <v>15295827</v>
      </c>
    </row>
    <row r="380" spans="1:4" ht="30">
      <c r="A380" s="74" t="s">
        <v>187</v>
      </c>
      <c r="B380" s="290" t="s">
        <v>288</v>
      </c>
      <c r="C380" s="155"/>
      <c r="D380" s="196">
        <f>SUM(D381)</f>
        <v>15295827</v>
      </c>
    </row>
    <row r="381" spans="1:4" ht="21.75" customHeight="1">
      <c r="A381" s="74" t="s">
        <v>217</v>
      </c>
      <c r="B381" s="290" t="s">
        <v>289</v>
      </c>
      <c r="C381" s="155"/>
      <c r="D381" s="196">
        <f>SUM(D382:D384)</f>
        <v>15295827</v>
      </c>
    </row>
    <row r="382" spans="1:4" ht="45">
      <c r="A382" s="166" t="s">
        <v>212</v>
      </c>
      <c r="B382" s="290" t="s">
        <v>289</v>
      </c>
      <c r="C382" s="155" t="s">
        <v>144</v>
      </c>
      <c r="D382" s="196">
        <f>SUM(прил7!F156)</f>
        <v>8831424</v>
      </c>
    </row>
    <row r="383" spans="1:4" ht="30">
      <c r="A383" s="88" t="s">
        <v>105</v>
      </c>
      <c r="B383" s="290" t="s">
        <v>289</v>
      </c>
      <c r="C383" s="155" t="s">
        <v>147</v>
      </c>
      <c r="D383" s="196">
        <f>SUM(прил7!F157)</f>
        <v>5451438</v>
      </c>
    </row>
    <row r="384" spans="1:4" ht="15">
      <c r="A384" s="166" t="s">
        <v>149</v>
      </c>
      <c r="B384" s="290" t="s">
        <v>289</v>
      </c>
      <c r="C384" s="155" t="s">
        <v>148</v>
      </c>
      <c r="D384" s="196">
        <f>SUM(прил7!F158+прил7!F344)</f>
        <v>1012965</v>
      </c>
    </row>
  </sheetData>
  <sheetProtection/>
  <mergeCells count="3">
    <mergeCell ref="A1:A6"/>
    <mergeCell ref="A7:D11"/>
    <mergeCell ref="B1:D5"/>
  </mergeCells>
  <printOptions/>
  <pageMargins left="0.5905511811023623" right="0.4724409448818898" top="0.7480314960629921" bottom="0.7480314960629921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2019-12-03T08:13:08Z</cp:lastPrinted>
  <dcterms:created xsi:type="dcterms:W3CDTF">2011-10-10T13:40:01Z</dcterms:created>
  <dcterms:modified xsi:type="dcterms:W3CDTF">2019-12-06T08:35:08Z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