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5480" windowHeight="9255" activeTab="2"/>
  </bookViews>
  <sheets>
    <sheet name="прил5" sheetId="1" r:id="rId1"/>
    <sheet name="прил6" sheetId="2" r:id="rId2"/>
    <sheet name="прил 7" sheetId="3" r:id="rId3"/>
    <sheet name="прил 4" sheetId="4" r:id="rId4"/>
    <sheet name="прил1" sheetId="5" r:id="rId5"/>
  </sheets>
  <definedNames>
    <definedName name="_GoBack" localSheetId="0">'прил5'!#REF!</definedName>
    <definedName name="_xlnm.Print_Area" localSheetId="0">'прил5'!$A$1:$F$470</definedName>
  </definedNames>
  <calcPr fullCalcOnLoad="1"/>
</workbook>
</file>

<file path=xl/sharedStrings.xml><?xml version="1.0" encoding="utf-8"?>
<sst xmlns="http://schemas.openxmlformats.org/spreadsheetml/2006/main" count="5208" uniqueCount="864">
  <si>
    <t>03 3 01 00000</t>
  </si>
  <si>
    <t>03 3 01 С1401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</si>
  <si>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</si>
  <si>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08 2 00 00000</t>
  </si>
  <si>
    <t>Основное мероприятие «Создание условий для вовлечения молодежи в активную общественную деятельность»</t>
  </si>
  <si>
    <t>08 2 01 00000</t>
  </si>
  <si>
    <t>08 2 01  С1414</t>
  </si>
  <si>
    <t>08 2  01 С1414</t>
  </si>
  <si>
    <t xml:space="preserve">Подпрограмма «Оздоровление и отдых детей»
муниципальной  программы «Повышение эффективности работы с молодежью, организация отдыха и оздоровления детей, молодежи, развитие физической культуры и спорта»
</t>
  </si>
  <si>
    <t>08 4 00  00000</t>
  </si>
  <si>
    <t xml:space="preserve">Основное мероприятие «Организация оздоровления и отдыха детей».
</t>
  </si>
  <si>
    <t>03 1 01 00000</t>
  </si>
  <si>
    <t>Основное мероприятие «Обеспечение деятельности, организация и выполнение функций учреждений образования»;</t>
  </si>
  <si>
    <t>03 1 01 13120</t>
  </si>
  <si>
    <t>03 1  011С401</t>
  </si>
  <si>
    <t>03 1 01 С1401</t>
  </si>
  <si>
    <t>77 2 00 13000</t>
  </si>
  <si>
    <t>77 2  00 13000</t>
  </si>
  <si>
    <t xml:space="preserve">Распределение бюджетных ассигнований </t>
  </si>
  <si>
    <t xml:space="preserve">Октябрьского района Курской области на 2016 год </t>
  </si>
  <si>
    <t>001</t>
  </si>
  <si>
    <t xml:space="preserve">Ведомственная структура </t>
  </si>
  <si>
    <t xml:space="preserve">расходов бюджета Октябрьского района Курской области </t>
  </si>
  <si>
    <t>ГРБС</t>
  </si>
  <si>
    <t>на 2016 год</t>
  </si>
  <si>
    <t>Сумма на 2016 год руб.</t>
  </si>
  <si>
    <t>13 1 02 С1460</t>
  </si>
  <si>
    <t>13 1 03 С1460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</si>
  <si>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</si>
  <si>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Создание благоприятных условий для привлечения инвестиций в экономику муниципального образования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</si>
  <si>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
</t>
  </si>
  <si>
    <t>07 0 00 00000</t>
  </si>
  <si>
    <t>Подпрограмма «Обеспечение качественными коммунальными услугами населения сельских поселений»  муниципальной 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</si>
  <si>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07 3 00 00000</t>
  </si>
  <si>
    <t>07 3 01 00000</t>
  </si>
  <si>
    <t>Основное мероприятие «Содействие развитию социальной и инженерной инфраструктуры сельских поселений района»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</si>
  <si>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</t>
  </si>
  <si>
    <t>07 1 00 00000</t>
  </si>
  <si>
    <t>Подпрограмма «Управление муниципальной программой и обеспечение условий реализации, прочие мероприятия»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</si>
  <si>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15 1 01 С1480</t>
  </si>
  <si>
    <t>15 1 01  С1480</t>
  </si>
  <si>
    <t xml:space="preserve"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Октябрьского района Курской области»
</t>
  </si>
  <si>
    <t>08 4 01 00000</t>
  </si>
  <si>
    <t>04 1 00 00000</t>
  </si>
  <si>
    <t xml:space="preserve">12 </t>
  </si>
  <si>
    <t>04 1 01 00000</t>
  </si>
  <si>
    <t>Основное мероприятие «Обеспечение деятельности структурных подразделений Администрации района,  осуществляющих полномочия  в области имущественных и земельных отношений»</t>
  </si>
  <si>
    <t>Основное мероприятие «Реализация мероприятий, направленных на социальную адаптацию граждан, в том числе проведение различных мероприятий для инвалидов, пожилых людей»</t>
  </si>
  <si>
    <t>02 1 03 00000</t>
  </si>
  <si>
    <t>01 2 00 00000</t>
  </si>
  <si>
    <t>01 2 01 00000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</si>
  <si>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сохранению, использованию и популяризации объектов культурного наследия (памятников истории и культуры), находящихся в собственности поселений, охране объектов культурного наследия (памятников истории и культуры) местного (муниципального) значения, расположенных на территории поселения»</t>
  </si>
  <si>
    <t>Иные межбюджетные трансферты на осуществление переданных полномочий муниципального района по созданию условий для развития местного традиционного народного художественного творчества, участия в сохранении, возрождении и развитии народных художественных промыслов в поселении, сохранению, использованию и популяризации объектов культурного наследия</t>
  </si>
  <si>
    <t>01 2 01 П1443</t>
  </si>
  <si>
    <t>06 2 00 00000</t>
  </si>
  <si>
    <t>06 0 00 00000</t>
  </si>
  <si>
    <t>Муниципальная программа «Охрана окружающей среды в Октябрьском районе Курской области»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</si>
  <si>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сбора и вывоза бытовых отходов и мусора»</t>
  </si>
  <si>
    <t>06 2 01 00000</t>
  </si>
  <si>
    <t>06 2 01 П1457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</si>
  <si>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обеспечению проживающих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законодательством»</t>
  </si>
  <si>
    <t>07 1 01 00000</t>
  </si>
  <si>
    <t>07 3 02 00000</t>
  </si>
  <si>
    <t>Основное мероприятие ««Финансовое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</si>
  <si>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>07 3 02 П1431</t>
  </si>
  <si>
    <t>Иные межбюджетные трансферты на осуществление полномочий  в области коммунального хозяйства</t>
  </si>
  <si>
    <t>Другие вопросы в области жилищно-коммунального хозяйства</t>
  </si>
  <si>
    <t>Благоустройство</t>
  </si>
  <si>
    <t>Подпрограмма  «Регулирование качества окружающей среды на территории муниципального образования»  муниципальной программы «Охрана окружающей среды в Октябрьском районе Курской области»</t>
  </si>
  <si>
    <t>02 1 03 С1404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</si>
  <si>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</si>
  <si>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 xml:space="preserve">Подпрограмма  «Регулирование качества окружающей среды на территории муниципального образования»  муниципальной программы «Охрана окружающей среды в Октябрьском районе Курской области»
</t>
  </si>
  <si>
    <t>07 1 01 П1490</t>
  </si>
  <si>
    <t>07 3 02 П1490</t>
  </si>
  <si>
    <t>Основное мероприятие «Организация и осуществление пенсионного обеспечения за выслугу лет, доплат к пенсиям муниципальных служащих, лиц, замещавших муниципальные должности"</t>
  </si>
  <si>
    <t>Основное мероприятие «Оказание мер социальной поддержки и социальной помощи отдельным категориям граждан»</t>
  </si>
  <si>
    <t>Основное мероприятие «Оказание мер социальной поддержки реабилитированным лицам»</t>
  </si>
  <si>
    <t>Подпрограмма «Улучшение демографической ситуации,
совершенствование социальной поддержки семьи и детей»</t>
  </si>
  <si>
    <t xml:space="preserve">Подпрограмма «Развитие системы оценки качества
образования и информационной прозрачности системы
образования» муниципальной программы «Развитие образования Октябрьского района Курской области»
</t>
  </si>
  <si>
    <t>03 4 00 00000</t>
  </si>
  <si>
    <t>Основное мероприятие «Сопровождение реализации отдельных мероприятий муниципальной программы»</t>
  </si>
  <si>
    <t>03 4 01 00000</t>
  </si>
  <si>
    <t>74 3 00 00000</t>
  </si>
  <si>
    <t>Подпрограмма «Создание условий для обеспечения доступным и комфортным жильем граждан сельских поселений»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</si>
  <si>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07 2 00 00000</t>
  </si>
  <si>
    <t xml:space="preserve">Основное мероприятие «Обеспечение жильем отдельных категорий граждан»
</t>
  </si>
  <si>
    <t>Аппарат контрольно-счетного органа муниципального образования</t>
  </si>
  <si>
    <t>74 3 00 С1402</t>
  </si>
  <si>
    <t>Выполнение других (прочих) обязательств органа местного самоуправления</t>
  </si>
  <si>
    <t>04 1 01 С1404</t>
  </si>
  <si>
    <t>06 2 01 П1490</t>
  </si>
  <si>
    <t>Основное мероприятие «Сохранение и развитие кинообслуживания населения»</t>
  </si>
  <si>
    <t>01 1 00 00000</t>
  </si>
  <si>
    <t>Подпрограмма «Искусство» муниципальной программы «Развитие культуры в Октябрьском районе Курской области»</t>
  </si>
  <si>
    <t>01 1 01 С1401</t>
  </si>
  <si>
    <t>Всего</t>
  </si>
  <si>
    <t>вид расхода</t>
  </si>
  <si>
    <t>02 1 02 13200</t>
  </si>
  <si>
    <t>02 1 02 00000</t>
  </si>
  <si>
    <t>14 2 01 00000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</si>
  <si>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 имуществом и земельными ресурсами Октябрьского района Курской области»</t>
  </si>
  <si>
    <t>Основное мероприятие «Оказание социальной поддержки отдельным категориям граждан по обеспечению продовольственными товарами»</t>
  </si>
  <si>
    <t>Подпрограмма «Улучшение демографической ситуации,
совершенствование социальной поддержки семьи и детей»
муниципальной программы «Социальная поддержка граждан в Октябрьском районе Курской области»</t>
  </si>
  <si>
    <t>Мероприятия по обеспечению жильем молодых семей</t>
  </si>
  <si>
    <t>07 2 01 00000</t>
  </si>
  <si>
    <t>07 2 01 L0200</t>
  </si>
  <si>
    <t>10 2 01 С1438</t>
  </si>
  <si>
    <t>Реализация мероприятий по формированию и содержанию муниципального архива</t>
  </si>
  <si>
    <t>05 0 00 00000</t>
  </si>
  <si>
    <t>05 1 00 00000</t>
  </si>
  <si>
    <t>Муниципальная программа «Энергосбережение и повышение энергетической эффективности в Октябрьском районе Курской области»</t>
  </si>
  <si>
    <t>Подпрограмма «Энергосбережение» муниципальной программы «Энергосбережение и повышение энергетической эффективности в Октябрьском районе Курской области»</t>
  </si>
  <si>
    <t>05 1 01 00000</t>
  </si>
  <si>
    <t>Основное мероприятие «Осуществление мероприятий в области энергосбережения»</t>
  </si>
  <si>
    <t>05 1 01 С1434</t>
  </si>
  <si>
    <t>Мероприятия в области энергосбережения</t>
  </si>
  <si>
    <t xml:space="preserve">по разделам, подразделам, целевым статьям (муниципальным программам и </t>
  </si>
  <si>
    <t xml:space="preserve">непрограммным направлениям деятельности), группам видов расходов классификации расходов бюджета  </t>
  </si>
  <si>
    <t>Основное мероприятие «Создание  условий для функционирования в Октябрьском районе комплексной системы обеспечения безопасности жизнедеятельности населения Курской области АПК «Безопасный город»</t>
  </si>
  <si>
    <t>Иные межбюджетные трансферты на содержание работника, осуществляющего выполнение переданных полномочий</t>
  </si>
  <si>
    <t xml:space="preserve">Муниципальная программа «Повышение эффективности управления финансами» 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</si>
  <si>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бюджета Октябрьского района Курской области на 2016 год</t>
  </si>
  <si>
    <t>11 2 01 00000</t>
  </si>
  <si>
    <t>11 2 01 С1424</t>
  </si>
  <si>
    <t>Капитальный ремонт, ремонт и содержание автомобильных дорог общего пользования местного значения</t>
  </si>
  <si>
    <t>Основное мероприятие «Капитальный ремонт,  ремонт и содержание автомобильных дорог общего пользования местного значения»</t>
  </si>
  <si>
    <t>Основное мероприятие «Организация и осуществление  выплат и пособий гражданам, имеющим детей»</t>
  </si>
  <si>
    <t>Основное мероприятие «Социальная поддержка работников образовательных организаций общего образования»</t>
  </si>
  <si>
    <t>76 1 00 С1439</t>
  </si>
  <si>
    <t>Реализация мероприятий по распространению официальной информации</t>
  </si>
  <si>
    <t>Обеспечение деятельности представительного органа  муниципального образования</t>
  </si>
  <si>
    <t>Мероприятия, связанные с организацией отдыха детей в каникулярное время</t>
  </si>
  <si>
    <t>08 4 01 S3540</t>
  </si>
  <si>
    <t>08 4 01 S 3540</t>
  </si>
  <si>
    <t>Мероприятия в области образования</t>
  </si>
  <si>
    <t>034 01 С1447</t>
  </si>
  <si>
    <t>03 4 01 С1447</t>
  </si>
  <si>
    <t>03 1 01 C1447</t>
  </si>
  <si>
    <t>03 1 01 С1447</t>
  </si>
  <si>
    <t>Мероприятия, направленные на  развитие социальной и инженерной инфраструктуры муниципальных образований Курской области</t>
  </si>
  <si>
    <t>07 3 01 S1500</t>
  </si>
  <si>
    <t>Обеспечение предоставления мер социальной поддержки работникам муниципальных образовательных организаций</t>
  </si>
  <si>
    <t>03 1 02 S3060</t>
  </si>
  <si>
    <t>03 1 02  S3060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</si>
  <si>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</si>
  <si>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1 02  S3090</t>
  </si>
  <si>
    <t>03 1 02 S3090</t>
  </si>
  <si>
    <t>Обеспечение функционирования местных администраций</t>
  </si>
  <si>
    <t xml:space="preserve">Обеспечение деятельности Администрации Октябрьского района Курской области
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</si>
  <si>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поучастию в организации деятельности по сбору ( в том числе раздельному сбору)  и транспортированию твердых коммунальных отходов»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</si>
  <si>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участию в организации деятельности по сбору ( в том числе раздельному сбору)  и транспортированию твердых коммунальных отходов»</t>
  </si>
  <si>
    <t xml:space="preserve">Иные межбюджетные трансферты на 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 </t>
  </si>
  <si>
    <t>77 2 00 П1457</t>
  </si>
  <si>
    <t xml:space="preserve">Подпрограмма «Развитие системы оценки качества образования и информационной прозрачности системыобразования» муниципальной программы «Развитие образования Октябрьского района Курской области»
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</si>
  <si>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«Социальная поддержка граждан в Октябрьском районе Курской области»
</t>
  </si>
  <si>
    <t xml:space="preserve">Подпрограмма «Развитие дошкольного и общего образования детей» муниципальной программы «Развитие образования Октябрьского района Курской области»
</t>
  </si>
  <si>
    <t>Закупка товаров, работ и услуг для обеспечения государственных (муниципальных) нужд</t>
  </si>
  <si>
    <t>11 2 02 S3370</t>
  </si>
  <si>
    <t>11 2 02 S3390</t>
  </si>
  <si>
    <t>Реализация мероприятий, направленных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</si>
  <si>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</si>
  <si>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r>
      <rPr>
        <sz val="11"/>
        <rFont val="Times New Roman"/>
        <family val="1"/>
      </rPr>
      <t>06 1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00 00000</t>
    </r>
  </si>
  <si>
    <t>06 1 01 00000</t>
  </si>
  <si>
    <t>06 1 01 S3431</t>
  </si>
  <si>
    <t>Подпрограмма «Экология и чистая вода Октябрьского района Курской области» муниципальной программы «Охрана окружающей среды в Октябрьском районе Курской области»</t>
  </si>
  <si>
    <t xml:space="preserve"> Основное мероприятие «Обеспечение населения экологически чистой питьевой водой»;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</si>
  <si>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</si>
  <si>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03 1 02 L0970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</si>
  <si>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</si>
  <si>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1 02 S3050</t>
  </si>
  <si>
    <t>Обеспечение проведения капитального ремонта муниципальных образовательных организаций</t>
  </si>
  <si>
    <t>Муниципальная программа «Профилактика правонарушений в Октябрьском районе Курской области»</t>
  </si>
  <si>
    <t>12 0 00 00000</t>
  </si>
  <si>
    <t xml:space="preserve"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правонарушений» </t>
  </si>
  <si>
    <t>12 2 00 00000</t>
  </si>
  <si>
    <t>12 2 01 С1435</t>
  </si>
  <si>
    <t>12 1 00 00000</t>
  </si>
  <si>
    <t>12 1 01 00000</t>
  </si>
  <si>
    <t>12 1 01 С1435</t>
  </si>
  <si>
    <r>
      <t>Подпрограмма «Управление муниципальной программой и обеспечение условий реализации» муниципальной программы  «Профилактика правонарушений в Октябрьском районе Курской области»</t>
    </r>
    <r>
      <rPr>
        <sz val="11"/>
        <color indexed="8"/>
        <rFont val="Times New Roman"/>
        <family val="1"/>
      </rPr>
      <t xml:space="preserve"> </t>
    </r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</si>
  <si>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</t>
  </si>
  <si>
    <t>Реализация мероприятий направленных на обеспечение правопорядка на территории муниципального образования</t>
  </si>
  <si>
    <t>12 3 00 00000</t>
  </si>
  <si>
    <t>12 3 01 00000</t>
  </si>
  <si>
    <t>12 3 01 С1486</t>
  </si>
  <si>
    <t>Создание комплексной системы мер по профилактике потребления наркотиков</t>
  </si>
  <si>
    <t>Основное мероприятие «Проведение антинаркотических профилактических акций и других форм работы с молодежью, прочие мероприятия»</t>
  </si>
  <si>
    <r>
      <t xml:space="preserve">Подпрограмма «Противодействие злоупотреблению наркотиками»  </t>
    </r>
    <r>
      <rPr>
        <sz val="11"/>
        <color indexed="8"/>
        <rFont val="Times New Roman"/>
        <family val="1"/>
      </rPr>
      <t>муниципальной программы  «Профилактика правонарушений в Октябрьском районе Курской области»</t>
    </r>
  </si>
  <si>
    <t>12 2 01 00000</t>
  </si>
  <si>
    <t>Дорожное хозяйство (дорожные фонды)</t>
  </si>
  <si>
    <t>рублей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</si>
  <si>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</si>
  <si>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</si>
  <si>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</si>
  <si>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</si>
  <si>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400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</si>
  <si>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</si>
  <si>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</si>
  <si>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</si>
  <si>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</si>
  <si>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</si>
  <si>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</si>
  <si>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</si>
  <si>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</si>
  <si>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</si>
  <si>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</si>
  <si>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</si>
  <si>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</si>
  <si>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</si>
  <si>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</si>
  <si>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</si>
  <si>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</si>
  <si>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</si>
  <si>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</si>
  <si>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</si>
  <si>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</si>
  <si>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</si>
  <si>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</si>
  <si>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</si>
  <si>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</si>
  <si>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</si>
  <si>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</si>
  <si>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</si>
  <si>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</si>
  <si>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</si>
  <si>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</si>
  <si>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</si>
  <si>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</si>
  <si>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</si>
  <si>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</si>
  <si>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</si>
  <si>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</si>
  <si>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</si>
  <si>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</si>
  <si>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</si>
  <si>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</si>
  <si>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</si>
  <si>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</si>
  <si>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</si>
  <si>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</si>
  <si>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</si>
  <si>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</si>
  <si>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</si>
  <si>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</si>
  <si>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сфере трудовых отношений</t>
  </si>
  <si>
    <t>Развитие рынка труда, повышение эффективности занятости населения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</si>
  <si>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</si>
  <si>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</si>
  <si>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</si>
  <si>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</si>
  <si>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</si>
  <si>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</si>
  <si>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 xml:space="preserve">01 </t>
  </si>
  <si>
    <t xml:space="preserve">06 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</si>
  <si>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</si>
  <si>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</si>
  <si>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</si>
  <si>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</si>
  <si>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объектах»</t>
  </si>
  <si>
    <t>12</t>
  </si>
  <si>
    <t>Другие вопросы в области национальной экономики</t>
  </si>
  <si>
    <t>Обеспечение функционирования Главы муниципального образования</t>
  </si>
  <si>
    <t>Глава муниципального образования</t>
  </si>
  <si>
    <t>Выплата пенсий за выслугу лет и доплат к пенсиям муниципальных служащих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</si>
  <si>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</si>
  <si>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</si>
  <si>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</si>
  <si>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</si>
  <si>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</si>
  <si>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Муниципальная программа Октябрьского района Курской области «Развитие образования в  Октябрьском районе Курской области 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</si>
  <si>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</si>
  <si>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</si>
  <si>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</si>
  <si>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 xml:space="preserve"> </t>
  </si>
  <si>
    <t>00</t>
  </si>
  <si>
    <t>Физическая культура и спорт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</si>
  <si>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</si>
  <si>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</si>
  <si>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</si>
  <si>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</si>
  <si>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</si>
  <si>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</si>
  <si>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</si>
  <si>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</si>
  <si>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</si>
  <si>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</si>
  <si>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</si>
  <si>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</si>
  <si>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</si>
  <si>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</si>
  <si>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Содержание работников, осуществляющих переданные государственные полномочия в сфере социальной защиты населения</t>
  </si>
  <si>
    <t>Обеспечение функционирования Администрации Октябрьского района  Курской области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</si>
  <si>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</si>
  <si>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</si>
  <si>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</si>
  <si>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ЖИЛИЩНО-КОММУНАЛЬНОЕ ХОЗЯЙСТВО</t>
  </si>
  <si>
    <t>05</t>
  </si>
  <si>
    <t>Коммунальное хозяйство</t>
  </si>
  <si>
    <t>Предоставление субсидий бюджетным,автономным учреждениям и иным некомерческим организациям</t>
  </si>
  <si>
    <t>Капитальные вложения в объекты государственной (муниципальной) собственности</t>
  </si>
  <si>
    <t>Ежемесячное денежное вознаграждения за классное руководство</t>
  </si>
  <si>
    <t xml:space="preserve">07 </t>
  </si>
  <si>
    <t>Бюджетные инвестиции в объекты капитального строительства государственной (муниципальной) собственности</t>
  </si>
  <si>
    <t>71 0 00 00000</t>
  </si>
  <si>
    <t>71 1 00 00000</t>
  </si>
  <si>
    <t>71 1 00 С1402</t>
  </si>
  <si>
    <t>75 0 00 00000</t>
  </si>
  <si>
    <t>75 3 00 00000</t>
  </si>
  <si>
    <t>75 3 00 С1402</t>
  </si>
  <si>
    <t>02 0 00 00000</t>
  </si>
  <si>
    <t>Подпрограмма «Управление муниципальной программой и обеспечение условий реализации программы, а также прочие мероприятия» муниципальной программы «Социальная поддержка граждан в Октябрьском районе Курской области»</t>
  </si>
  <si>
    <t>02 1 00 00000</t>
  </si>
  <si>
    <t>Основное мероприятие «Обеспечение деятельности и исполнение функций в сфере социального обеспечения»</t>
  </si>
  <si>
    <t>02 1 01 00000</t>
  </si>
  <si>
    <t>02 1 01 13220</t>
  </si>
  <si>
    <t>02 3 00 00000</t>
  </si>
  <si>
    <t>Основное мероприятие «Обеспечение деятельности и выполнение функций по опеке и попечительству»</t>
  </si>
  <si>
    <t>02 3  03 00000</t>
  </si>
  <si>
    <t>02 3  03 13170</t>
  </si>
  <si>
    <t>02 3 03 13170</t>
  </si>
  <si>
    <t>02 3 03 13180</t>
  </si>
  <si>
    <t>10 0 00  00000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</si>
  <si>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Октябрьском районе»</t>
  </si>
  <si>
    <t>10 2 00 00000</t>
  </si>
  <si>
    <t>Основное мероприятие  «Обеспечение деятельности структурных подразделений Администрации Октябрьского района, осуществляющих полномочия в сфере архивного дела, в том числе государственных полномочий Курской области в сфере архивного дела»</t>
  </si>
  <si>
    <t>10 2  01 00000</t>
  </si>
  <si>
    <t>10 2  01 13360</t>
  </si>
  <si>
    <t>10 2 01 13360</t>
  </si>
  <si>
    <t>73 0 00 00000</t>
  </si>
  <si>
    <t>73 1 00 00000</t>
  </si>
  <si>
    <t>73 1 00 С1402</t>
  </si>
  <si>
    <t>77 0 00 00000</t>
  </si>
  <si>
    <t>77 2  00 00000</t>
  </si>
  <si>
    <t>77 2 00 13480</t>
  </si>
  <si>
    <t>77 2  00 13480</t>
  </si>
  <si>
    <t>74 0 00  00000</t>
  </si>
  <si>
    <t>74 1 00 00000</t>
  </si>
  <si>
    <t>74 1 00 С1402</t>
  </si>
  <si>
    <t>78 0 00 00000</t>
  </si>
  <si>
    <t>78 1 00 00000</t>
  </si>
  <si>
    <t>78 1 00 С1403</t>
  </si>
  <si>
    <t>Основное мероприятие «Оказание мер социальной поддержки общественным организациям ветеранов войны, труда, Вооруженных Сил и правоохранительных органов»</t>
  </si>
  <si>
    <t>01 1 01 00000</t>
  </si>
  <si>
    <t>Муниципальная программа «Развитие муниципальной службы в Октябрьском районе Курской области»</t>
  </si>
  <si>
    <t>09 0  00 00000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</si>
  <si>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Октябрьском районе Курской области»</t>
  </si>
  <si>
    <t>09 1 00 00000</t>
  </si>
  <si>
    <t>Основное мероприятие «Содействие развитию кадрового потенциала органов местного самоуправления»</t>
  </si>
  <si>
    <t>09 1 01 00000</t>
  </si>
  <si>
    <t>Мероприятия, направленные на развитие муниципальной службы</t>
  </si>
  <si>
    <t>09 1 01 С1437</t>
  </si>
  <si>
    <t xml:space="preserve">Муниципальная программа «Содействие занятости населения в Октябрьском районе Курской области» </t>
  </si>
  <si>
    <t>17 0 00 00000</t>
  </si>
  <si>
    <t>Подпрограмма «Содействие временной занятости отдельных категорий граждан» муниципальной программы «Содействие занятости населения в Октябрьском районе Курской области»</t>
  </si>
  <si>
    <t>17 1 00 00000</t>
  </si>
  <si>
    <t>Основное мероприятие «Организация временного трудоустройства граждан района»</t>
  </si>
  <si>
    <t>17 1 01 00000</t>
  </si>
  <si>
    <t>17 1 01 С1436</t>
  </si>
  <si>
    <t>76 0 00 00000</t>
  </si>
  <si>
    <t>76 1 00 00000</t>
  </si>
  <si>
    <t>76 1 00 С1404</t>
  </si>
  <si>
    <t>76 1 00 С404</t>
  </si>
  <si>
    <t>77 2 00 00000</t>
  </si>
  <si>
    <t>Осуществление переданных органам государственной власти субъектов Российской Федерации в соответствии с 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</t>
  </si>
  <si>
    <t>77 2 00 59300</t>
  </si>
  <si>
    <t>79 0 00 00000</t>
  </si>
  <si>
    <t>79 1 00 00000</t>
  </si>
  <si>
    <t>79 1 00 С1401</t>
  </si>
  <si>
    <t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объектах»</t>
  </si>
  <si>
    <t>13 0 00 00000</t>
  </si>
  <si>
    <t>13 1 00 00000</t>
  </si>
  <si>
    <t>Основное мероприятие «Обеспечение эффективного функционирования системы ЕДДС Октябрьского района Курской области, системы безопасности людей на водных объектах»</t>
  </si>
  <si>
    <t>13 1 01 00000</t>
  </si>
  <si>
    <t>13 1 01 С1401</t>
  </si>
  <si>
    <t>Основное мероприятие «Создание  условий для функционирования в Октябрьском районе комплексной системы обеспечения безопасности жизнедеятельности населения Курской области АПК «Безопасный город»;</t>
  </si>
  <si>
    <t>13 1 02 00000</t>
  </si>
  <si>
    <t>Основное мероприятие «Обеспечение своевременного оповещения и оперативного информирования граждан о чрезвычайных ситуациях»</t>
  </si>
  <si>
    <t>13 1 03 00000</t>
  </si>
  <si>
    <t xml:space="preserve">03 </t>
  </si>
  <si>
    <t>Муниципальная программа «Развитие транспортной системы и обеспечение перевозки пассажиров в Октябрьском районе Курской области»</t>
  </si>
  <si>
    <t>11 0 00 00000</t>
  </si>
  <si>
    <t>Подпрограмма «Развитие сети автомобильных дорог Октябрьского района Курской области» муниципальной программы «Развитие транспортной системы и обеспечение перевозки пассажиров в Октябрьском районе Курской области»</t>
  </si>
  <si>
    <t>11 2 00 00000</t>
  </si>
  <si>
    <t>Основное мероприятие «Строительство и (или) реконструкция автомобильных дорог общего пользования местного значения»</t>
  </si>
  <si>
    <t>11 2 02 00000</t>
  </si>
  <si>
    <t>Муниципальная программа «Управление муниципальным имуществом и земельными ресурсами Октябрьского района Курской области»</t>
  </si>
  <si>
    <t>04 0 00 00000</t>
  </si>
  <si>
    <t>Подпрограмма  «Проведение муниципальной политики в области имущественных и земельных отношений» муниципальной программы «Управление муниципальным имуществом и земельными ресурсами Октябрьского района Курской области»</t>
  </si>
  <si>
    <t>04 2 00 00000</t>
  </si>
  <si>
    <t>Основное мероприятие «Осуществление мероприятий в области имущественных и земельных отношений»</t>
  </si>
  <si>
    <t>04 2  01 00000</t>
  </si>
  <si>
    <t>Мероприятия в области имущественных отношений</t>
  </si>
  <si>
    <t>04 2 01 С1467</t>
  </si>
  <si>
    <t>04 2  01 С1467</t>
  </si>
  <si>
    <t>Мероприятия в области земельных отношений</t>
  </si>
  <si>
    <t>04 2 01 С1468</t>
  </si>
  <si>
    <t>15 0 00 00000</t>
  </si>
  <si>
    <t>Подпрограмма «Создание благоприятных условий для привлечения инвестиций в экономику» муниципальной программы «Развитие экономики Октябрьского района Курской области»</t>
  </si>
  <si>
    <t>15 1 00 00000</t>
  </si>
  <si>
    <t>Основное мероприятие «Формирование благоприятного инвестиционного климата»</t>
  </si>
  <si>
    <t>15 1 01 00000</t>
  </si>
  <si>
    <t>Подпрограмма «Улучшение условий охраны труда» муниципальной программы «Развитие экономики Октябрьского района Курской области»</t>
  </si>
  <si>
    <t>15 3 00 00000</t>
  </si>
  <si>
    <t>Основное мероприятие «Обеспечение деятельности структурных подразделений Администрации Октябрьского района, осуществляющих полномочия в сфере трудовых отношений, в том числе государственных полномочий Курской области в указанной сфере»</t>
  </si>
  <si>
    <t>15 3 01 00000</t>
  </si>
  <si>
    <t>15 3 01 13310</t>
  </si>
  <si>
    <t>Муниципальная программа «Развитие экономики Октябрьского района Курской области»</t>
  </si>
  <si>
    <t>03 0 00 00000</t>
  </si>
  <si>
    <t>03 2 00 00000</t>
  </si>
  <si>
    <t xml:space="preserve">Муниципальная  программа 
«Развитие образования Октябрьского района Курской области»
</t>
  </si>
  <si>
    <t xml:space="preserve">Подпрограмма «Развитие дошкольного и общего
образования детей» муниципальной программы
«Развитие образования Октябрьского района Курской области»
</t>
  </si>
  <si>
    <t>03 2 01 00000</t>
  </si>
  <si>
    <t>Основное мероприятие «Реализация дошкольных образовательных программ»</t>
  </si>
  <si>
    <t>14 0 00 00000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</si>
  <si>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</si>
  <si>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14 2 00 0000</t>
  </si>
  <si>
    <t>Основное мероприятие «Выравнивание бюджетной обеспеченности поселений района»</t>
  </si>
  <si>
    <t>14 2  01 00000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</si>
  <si>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</si>
  <si>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</si>
  <si>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</si>
  <si>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08 0 00 00000</t>
  </si>
  <si>
    <t>08 3 00 00000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</si>
  <si>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</si>
  <si>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</si>
  <si>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</si>
  <si>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</si>
  <si>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Муниципальная программа «Развитие культуры в Октябрьском районе Курской области» </t>
  </si>
  <si>
    <t>01 0  00 00000</t>
  </si>
  <si>
    <t>Подпрограмма «Наследие» муниципальной программы «Развитие культуры в Октябрьском районе Курской области»</t>
  </si>
  <si>
    <t>01 2  00 00000</t>
  </si>
  <si>
    <t>Основное мероприятие «Развитие библиотечного дела»</t>
  </si>
  <si>
    <t>01 2 02 00000</t>
  </si>
  <si>
    <t>01 2 02  С1401</t>
  </si>
  <si>
    <t>01 2 02 С1401</t>
  </si>
  <si>
    <t>01 2  02 С1401</t>
  </si>
  <si>
    <t>Подпрограмма «Управление муниципальной программой и обеспечение условий реализации» муниципальной программы  «Развитие культуры в Октябрьском районе Курской области»</t>
  </si>
  <si>
    <t>01 3 00 00000</t>
  </si>
  <si>
    <t>Основное мероприятие «Обеспечение деятельности, организация и выполнение функций учреждений культуры, искусства»</t>
  </si>
  <si>
    <t>01 3 01 00000</t>
  </si>
  <si>
    <t>01 3 01 С1401</t>
  </si>
  <si>
    <t>01 3  01 С1401</t>
  </si>
  <si>
    <t>01 0 00  00000</t>
  </si>
  <si>
    <t>01 3 01 13340</t>
  </si>
  <si>
    <t xml:space="preserve">Подпрограмма «Развитие мер социальной поддержки
отдельных категорий граждан» муниципальной программы
«Социальная поддержка граждан в Октябрьском районе Курской области»
</t>
  </si>
  <si>
    <t>02 2 00 00000</t>
  </si>
  <si>
    <t>02 2 01 00000</t>
  </si>
  <si>
    <t>02 2  01 С1445</t>
  </si>
  <si>
    <t>02 2 01 С1445</t>
  </si>
  <si>
    <t>01 0 00 00000</t>
  </si>
  <si>
    <t>01 3 02 00000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</si>
  <si>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</si>
  <si>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01 3  02 13350</t>
  </si>
  <si>
    <t>01 3 02  13350</t>
  </si>
  <si>
    <t>02 2 02 00000</t>
  </si>
  <si>
    <t>Ежемесячное пособие на ребенка</t>
  </si>
  <si>
    <t>02 3 01 00000</t>
  </si>
  <si>
    <t>02 3 01 11130</t>
  </si>
  <si>
    <t>02 2 02 11170</t>
  </si>
  <si>
    <t>02 2 03 00000</t>
  </si>
  <si>
    <t>02 2  03 13150</t>
  </si>
  <si>
    <t>02 2 03 13150</t>
  </si>
  <si>
    <t>02 2 03  13160</t>
  </si>
  <si>
    <t>02 2 03 13160</t>
  </si>
  <si>
    <t>02 2 04 00000</t>
  </si>
  <si>
    <t>02 2 04 11180</t>
  </si>
  <si>
    <t>Обеспечение мер социальной поддержки реабилитированных лиц и лиц, признанных пострадавшими от политических репрессий</t>
  </si>
  <si>
    <t>02 2  04 11180</t>
  </si>
  <si>
    <t xml:space="preserve">Муниципальная  программа 
«Развитие образования Октябрьского района Курской области»
</t>
  </si>
  <si>
    <t xml:space="preserve">Подпрограмма «Развитие дошкольного и общего
образования детей» муниципальной программы
«Развитие образования Октябрьского района Курской области»
</t>
  </si>
  <si>
    <t>Основное мероприятие «Социальная поддержка работников образовательных организаций дошкольного образования»</t>
  </si>
  <si>
    <t>03 2 03 0000</t>
  </si>
  <si>
    <t>03 2 03 13070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</si>
  <si>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</si>
  <si>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Основное мероприятие «Социальная поддержка работников образовательных организаций общего образования»;</t>
  </si>
  <si>
    <t>03 2 04 00000</t>
  </si>
  <si>
    <t>03 2 04 13070</t>
  </si>
  <si>
    <t xml:space="preserve">Муниципальная программа  «Социальная поддержка граждан в Октябрьском районе Курской области» </t>
  </si>
  <si>
    <t>Основное мероприятие «Осуществление выплат на содержание ребенка в семье опекуна и приемной семье, а также вознаграждения, причитающегося приемному родителю»</t>
  </si>
  <si>
    <t>02 3 04 00000</t>
  </si>
  <si>
    <t>02 3 04  13190</t>
  </si>
  <si>
    <t>02 3  04 13190</t>
  </si>
  <si>
    <t>03 2  01 13030</t>
  </si>
  <si>
    <t>03 2 01 13030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</si>
  <si>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Октябрьского района Курской области»</t>
  </si>
  <si>
    <t>03 1 00 00000</t>
  </si>
  <si>
    <t>03 2 01  С1401</t>
  </si>
  <si>
    <t>03 2  01 С1401</t>
  </si>
  <si>
    <t>03 1  01 С1401</t>
  </si>
  <si>
    <t>Основное мероприятие «Укрепление материально-технической базы учреждений образования, подведомственных Администрации Октябрьского района Курской области и прочие мероприятия»</t>
  </si>
  <si>
    <t>03 2 02 00000</t>
  </si>
  <si>
    <t>03 1  02 С1401</t>
  </si>
  <si>
    <t>03 1 02 00000</t>
  </si>
  <si>
    <t>03 1 02 С1401</t>
  </si>
  <si>
    <t>Основное мероприятие «Реализация основных общеобразовательных программ</t>
  </si>
  <si>
    <t>03 2 02  13040</t>
  </si>
  <si>
    <t>03 2  02 13040</t>
  </si>
  <si>
    <t>03 2  02 13110</t>
  </si>
  <si>
    <t xml:space="preserve">Подпрограмма «Развитие дополнительного
образования и системы воспитания детей»  муниципальной 
программы  «Развитие образования Октябрьского района Курской области»
</t>
  </si>
  <si>
    <t>03 3 00 00000</t>
  </si>
  <si>
    <t>Основное мероприятие «Реализация  образовательных программ дополнительного образования и мероприятия по их развитию»</t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</si>
  <si>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правонарушений"</t>
  </si>
  <si>
    <t>Основное мероприятие «Создание условий для повышения эффективности работы по выявлению правонарушений в общественных местах»</t>
  </si>
  <si>
    <t>Подпрограмма «Обеспечение  правопорядка  на  территории  муниципального образования» муниципальной программы  «Профилактика правонарушений в Октябрьском районе Курской области»</t>
  </si>
  <si>
    <t xml:space="preserve"> Основное мероприятие «Обеспечение населения экологически чистой питьевой водой»</t>
  </si>
  <si>
    <t>03 2 01 С1401</t>
  </si>
  <si>
    <t>Иные выплаты населению</t>
  </si>
  <si>
    <t>Поступления доходов в бюджет Октябрьского района Курской области в 2016 году</t>
  </si>
  <si>
    <t xml:space="preserve">Код бюджетной классификации
Российской    Федерации
</t>
  </si>
  <si>
    <t>Наименование доходов</t>
  </si>
  <si>
    <t>Сумма          на 2016 год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</si>
  <si>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</si>
  <si>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</si>
  <si>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</si>
  <si>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</si>
  <si>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</si>
  <si>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</si>
  <si>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</si>
  <si>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</si>
  <si>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</si>
  <si>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</si>
  <si>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</si>
  <si>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</si>
  <si>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</si>
  <si>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</si>
  <si>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</si>
  <si>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</si>
  <si>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</si>
  <si>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</si>
  <si>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</si>
  <si>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</si>
  <si>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</si>
  <si>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</si>
  <si>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</si>
  <si>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</si>
  <si>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</si>
  <si>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</si>
  <si>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</si>
  <si>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</si>
  <si>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</si>
  <si>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</si>
  <si>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</si>
  <si>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</si>
  <si>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</si>
  <si>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</si>
  <si>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</si>
  <si>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</si>
  <si>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</si>
  <si>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</si>
  <si>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</si>
  <si>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</si>
  <si>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</si>
  <si>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</si>
  <si>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</si>
  <si>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</si>
  <si>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</si>
  <si>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</si>
  <si>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</si>
  <si>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</si>
  <si>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</si>
  <si>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</si>
  <si>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</si>
  <si>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</si>
  <si>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</si>
  <si>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</si>
  <si>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</si>
  <si>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</si>
  <si>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</si>
  <si>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</si>
  <si>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</si>
  <si>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</si>
  <si>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</si>
  <si>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</si>
  <si>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</si>
  <si>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</si>
  <si>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 xml:space="preserve">Прочие доходы от оказания платных услуг (работ) 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</si>
  <si>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</si>
  <si>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</si>
  <si>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</si>
  <si>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</si>
  <si>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</si>
  <si>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</si>
  <si>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</si>
  <si>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</si>
  <si>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</si>
  <si>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</si>
  <si>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</si>
  <si>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</si>
  <si>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</si>
  <si>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</si>
  <si>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</si>
  <si>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</si>
  <si>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</si>
  <si>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</si>
  <si>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</si>
  <si>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</si>
  <si>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</si>
  <si>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</si>
  <si>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</si>
  <si>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</si>
  <si>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</si>
  <si>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 ПОСТУПЛЕНИЯ</t>
  </si>
  <si>
    <t>2 02 00000 00 0000 000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</si>
  <si>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</si>
  <si>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t>2 02 01000 00 0000 151</t>
  </si>
  <si>
    <t>2 02 01001 00 0000 151</t>
  </si>
  <si>
    <t>Дотации  на выравнивание 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</si>
  <si>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</si>
  <si>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</si>
  <si>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2 02 03000 00 0000 151</t>
  </si>
  <si>
    <t>2 02 03003 00 0000 151</t>
  </si>
  <si>
    <t>2 02 03003 05 0000 151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</si>
  <si>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</si>
  <si>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</si>
  <si>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2 02 03013 05 0000 151</t>
  </si>
  <si>
    <t xml:space="preserve">2 02 03027 00 0000 151 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</si>
  <si>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</si>
  <si>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2 02 03027 05 0000 151 </t>
  </si>
  <si>
    <t>2 02 03999 00 0000 151</t>
  </si>
  <si>
    <t>Прочие субвенции</t>
  </si>
  <si>
    <t>2 02 03999 05 0000 151</t>
  </si>
  <si>
    <t>Прочие субвенции бюджетам муниципальных районов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</si>
  <si>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</si>
  <si>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</si>
  <si>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</si>
  <si>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</si>
  <si>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</si>
  <si>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</si>
  <si>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</si>
  <si>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</si>
  <si>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</si>
  <si>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</si>
  <si>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</si>
  <si>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</si>
  <si>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</si>
  <si>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</si>
  <si>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</si>
  <si>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</si>
  <si>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</si>
  <si>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</si>
  <si>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Субвенции бюджетам муниципальных районов на  ежемесячное денежное вознаграждение за классное руководство</t>
  </si>
  <si>
    <t xml:space="preserve">2 02 03999 05 0000 151 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</si>
  <si>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</si>
  <si>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</si>
  <si>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</si>
  <si>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2 18 00000 00 0000 151 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</si>
  <si>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</si>
  <si>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</si>
  <si>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</si>
  <si>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2 18 05010 00 0000 151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</si>
  <si>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</si>
  <si>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</si>
  <si>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Источники  финансирования дефицита</t>
  </si>
  <si>
    <t>бюджета Октябрьского района Курской области на 2016 год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</si>
  <si>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</si>
  <si>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</si>
  <si>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2016,руб.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</si>
  <si>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</si>
  <si>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</si>
  <si>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</si>
  <si>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</si>
  <si>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</si>
  <si>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</si>
  <si>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</si>
  <si>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</si>
  <si>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</si>
  <si>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</si>
  <si>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</si>
  <si>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</si>
  <si>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</si>
  <si>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</si>
  <si>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</si>
  <si>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</si>
  <si>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</si>
  <si>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</si>
  <si>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</si>
  <si>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</si>
  <si>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</si>
  <si>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</si>
  <si>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</si>
  <si>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</si>
  <si>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</si>
  <si>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</si>
  <si>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</si>
  <si>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</si>
  <si>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</si>
  <si>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</si>
  <si>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01 06 0502 05 2600 640</t>
  </si>
  <si>
    <t>Бюджетные кредиты, предоставленные для покрытия временных кассовых разрывов</t>
  </si>
  <si>
    <t>01 06 0502 05 2604 640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</si>
  <si>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</si>
  <si>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01 06 0502 05 5000 640</t>
  </si>
  <si>
    <t>Бюджетные кредиты, предоставленные для частичного покрытия дефицитов бюджетов</t>
  </si>
  <si>
    <t>01 06 0502 05 5004 640</t>
  </si>
  <si>
    <t>Возврат бюджетных кредитов,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</si>
  <si>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</si>
  <si>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</si>
  <si>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</si>
  <si>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</si>
  <si>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</si>
  <si>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</si>
  <si>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01 06 0502 05 2600 540</t>
  </si>
  <si>
    <t>01 06 0502 05 2604 540</t>
  </si>
  <si>
    <t>01 06 0502 05 5000 540</t>
  </si>
  <si>
    <t>01 06 0502 05 5004 540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</si>
  <si>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</si>
  <si>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Всего  источников финансирования дефицитов бюджетов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</si>
  <si>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</si>
  <si>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</si>
  <si>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</si>
  <si>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2 02 04012 05 0000 151</t>
  </si>
  <si>
    <t>2 02 04012 00 0000 151</t>
  </si>
  <si>
    <t>2 02 04000 00 0000 151</t>
  </si>
  <si>
    <t>Резервный фонд Администрации Курской области</t>
  </si>
  <si>
    <t>77 2 00 10030</t>
  </si>
  <si>
    <t>Основное мероприятие "Содействие развитию инженерной инфраструктуры"</t>
  </si>
  <si>
    <t>06 2 02 00000</t>
  </si>
  <si>
    <t>06 2 02 S 1500</t>
  </si>
  <si>
    <t>06 2 02 S1500</t>
  </si>
  <si>
    <t>77 2 00 П1490</t>
  </si>
  <si>
    <t>2 07 00000 00 0000 000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</si>
  <si>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</si>
  <si>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</si>
  <si>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</si>
  <si>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2 07 05030 05 0000 180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</si>
  <si>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</si>
  <si>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</si>
  <si>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Основное мероприятие «Оказание мер социальной поддержки гражданам, имеющим звание «Ветеран труда» и труженикам тыла»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</si>
  <si>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услуг)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</si>
  <si>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</si>
  <si>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</si>
  <si>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</si>
  <si>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</si>
  <si>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</si>
  <si>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</si>
  <si>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Субсидии бюджетам бюджетной системы  Российской Федерации (межбюджетные субсидии)</t>
  </si>
  <si>
    <t>2 02 02000 00 0000 151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</si>
  <si>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</si>
  <si>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</si>
  <si>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Прочие субсидии</t>
  </si>
  <si>
    <t>2 02 02051 00 0000 151</t>
  </si>
  <si>
    <t>2 02 02051 05 0000 151</t>
  </si>
  <si>
    <t>2 02 02999 00 0000 151</t>
  </si>
  <si>
    <t>Прочие субсидии бюджетам муниципальных районов</t>
  </si>
  <si>
    <t>2 02 02999 05 0000 151</t>
  </si>
  <si>
    <t>07 2 01 50200</t>
  </si>
  <si>
    <t>Развитие социальной и инженерной инфраструктуры муниципальных образований Курской области</t>
  </si>
  <si>
    <t>03 1 02 13060</t>
  </si>
  <si>
    <t>Предоставление мер социальной поддержки работникам муниципальных образовательных  организаций</t>
  </si>
  <si>
    <t>Предоставление мер социальной поддержки работникам муниципальных образовательных организаций</t>
  </si>
  <si>
    <t>03 1 02 13090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</si>
  <si>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</si>
  <si>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07 3 01 11500</t>
  </si>
  <si>
    <t>06 2 02 11500</t>
  </si>
  <si>
    <t>Плата за выбросы загрязняющих веществ в атмосферный воздух передвижными объектами</t>
  </si>
  <si>
    <t>1 13 02000 00 0000 130</t>
  </si>
  <si>
    <t xml:space="preserve">1 13 02990 00 0000 130 </t>
  </si>
  <si>
    <t>1 13 02995 05 0000 130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</si>
  <si>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</si>
  <si>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</si>
  <si>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</si>
  <si>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</si>
  <si>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МЕТЕРИАЛЬНЫХ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</si>
  <si>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</si>
  <si>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</si>
  <si>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</si>
  <si>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 государственная собственность на которые не разграничена</t>
  </si>
  <si>
    <t>1 14 06013 10 0000 430</t>
  </si>
  <si>
    <t>Доходы от продажи земельных участков, 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</si>
  <si>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</si>
  <si>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</si>
  <si>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1 03 00000 00 0000 000</t>
  </si>
  <si>
    <t xml:space="preserve">1 16 03000 00 0000 140 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</si>
  <si>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</si>
  <si>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</si>
  <si>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сборах,предусмотренные ст. 116,118,ст.1191,пунктами 1 и 2 ст. 120,статьями 125,126,128,129,129.1,132,133,134,135,135.1 НКРФ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</si>
  <si>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</si>
  <si>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</si>
  <si>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1 16 33000 00 0000 140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</si>
  <si>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</si>
  <si>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</si>
  <si>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</si>
  <si>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Иные межбюджетные трансферты на осуществление переданных полномочий по проведению текущего ремонта объектов водоснабжения муниципальной собственности</t>
  </si>
  <si>
    <t>06 1 01 13431</t>
  </si>
  <si>
    <t>08 4 01 13540</t>
  </si>
  <si>
    <t>Организация отдыха детей в каникулярное время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</si>
  <si>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</si>
  <si>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</si>
  <si>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</si>
  <si>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2 02 03121 00 0000 151</t>
  </si>
  <si>
    <t>Субвенция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</si>
  <si>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Субвенция местным бюджетам на осуществление  отдельных государственных полномочий по организации проведения мероприятий по отлову и содержанию безнадзорных животных</t>
  </si>
  <si>
    <t>77 2 00 12700</t>
  </si>
  <si>
    <t>Содержание работников осуществляющих отдельные государственные полномочия по организации и проведенитю мероприятий по отлову и содержанию безнадзорных животных</t>
  </si>
  <si>
    <t>Отлов и содержание безнадзорных животных</t>
  </si>
  <si>
    <t>77 2 00 12712</t>
  </si>
  <si>
    <t>77 2 00 53910</t>
  </si>
  <si>
    <t>Проведение всероссийской сельскохозяйственнной переписи</t>
  </si>
  <si>
    <t>Обеспечение создания новых мест в общеобразовательных организациях</t>
  </si>
  <si>
    <t>03 1 02 L5200</t>
  </si>
  <si>
    <t>Обеспечение проведения капитального ремонта учреждений культуры районов</t>
  </si>
  <si>
    <t>01 2 02 S3320</t>
  </si>
  <si>
    <t>Создание в общеобразовательных организациях,расположенных в сельской местности,условий для занятий физической культурой и спортом</t>
  </si>
  <si>
    <t>Субсидии местным бюджетам на создание в общеобразовательных организациях, расположенных в сельской местности, условий для создания физической культурой и спортом</t>
  </si>
  <si>
    <t>03 1 02 R0970</t>
  </si>
  <si>
    <t>03 1 02 50970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</si>
  <si>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</si>
  <si>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Государственная поддержка молодых семей в улучшении жилищных условий на территории Курской области</t>
  </si>
  <si>
    <t>07 2 01 R0200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</si>
  <si>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</si>
  <si>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</si>
  <si>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</si>
  <si>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</si>
  <si>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</si>
  <si>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2 02 02284 05 0000 151</t>
  </si>
  <si>
    <t>2 02 02284 00 0000 151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</si>
  <si>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</si>
  <si>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03 1 02 13050</t>
  </si>
  <si>
    <t>03 1 02 55200</t>
  </si>
  <si>
    <t>Проведение капитального ремонта муниципальных образовательных организаций</t>
  </si>
  <si>
    <t>Реализация мероприятий по содействию создания в субъектах РФ новых мест в образовательных организациях в рамках подпрограммы "Развитие дошкольного, общего и дополнительного образования детей" государственной программы РФ "Развитие образования" на 2013-2020 годы</t>
  </si>
  <si>
    <t>01 2 02 13320</t>
  </si>
  <si>
    <t>Субсидия на проведение капитального ремонта учреждений культуры в 2016 году</t>
  </si>
  <si>
    <t xml:space="preserve">03 1 02 55200 </t>
  </si>
  <si>
    <t>2 02 03007 05 0000 151</t>
  </si>
  <si>
    <t>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</si>
  <si>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</si>
  <si>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</si>
  <si>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77 2 00 51200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</si>
  <si>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</si>
  <si>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</si>
  <si>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02 3 03 13603</t>
  </si>
  <si>
    <t>Субвенции местным бюджетам на 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</si>
  <si>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1 12 01020 01 0000 120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</si>
  <si>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</si>
  <si>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</si>
  <si>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</si>
  <si>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1 16 21050 00 0000 140</t>
  </si>
  <si>
    <t>11 2 02 П1423</t>
  </si>
  <si>
    <t>11 2 02 П1424</t>
  </si>
  <si>
    <t>Иные межбюджетные трансферты на осуществление полномочий по проектированию строительству (реконструкции) автомобильных дорог общего пользования местного значения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</si>
  <si>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</si>
  <si>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77 2 00 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</si>
  <si>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</si>
  <si>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 xml:space="preserve">        </t>
  </si>
  <si>
    <t>77 2 00 П1499</t>
  </si>
  <si>
    <t>Межбюджетные трансферты общего характера</t>
  </si>
  <si>
    <t>Иные межбюджетные трансферты на оказание финансовой помощи бюджетам поселений в целях обеспечения выполнения их полномочий</t>
  </si>
  <si>
    <t>14</t>
  </si>
  <si>
    <t>Субвенция местным бюджетам на 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</si>
  <si>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1 01 02030 01 0000 110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</si>
  <si>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227.1    и   228 Налогового кодекса Российской Федерации  </t>
  </si>
  <si>
    <r>
      <t>Дотации бюджетам бюджетной системы Российской Федерации</t>
    </r>
    <r>
      <rPr>
        <sz val="10"/>
        <color indexed="8"/>
        <rFont val="Times New Roman"/>
        <family val="1"/>
      </rPr>
      <t xml:space="preserve"> </t>
    </r>
  </si>
  <si>
    <r>
      <t>Субвенции бюджетам бюджетной системы  Российской Федерации</t>
    </r>
    <r>
      <rPr>
        <sz val="10"/>
        <color indexed="8"/>
        <rFont val="Times New Roman"/>
        <family val="1"/>
      </rPr>
      <t xml:space="preserve"> </t>
    </r>
  </si>
  <si>
    <t>Субвенции бюджетам  на государственную регистрацию актов гражданского состояния</t>
  </si>
  <si>
    <t>Субвенции бюджетам муниципальныхм районам на государственную регистрацию актов гражданского состояния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</si>
  <si>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</si>
  <si>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</si>
  <si>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Налог на доходы физических лиц с доходов,  полученных физическими лицами в соответствии со статьей 228 Налогового кодекса Российской Федерации</t>
  </si>
  <si>
    <t xml:space="preserve">Приложение №1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от 18.12.2015  №104 "О бюджете Октябрьского района Курской области на 2016 год " (в редакции решения от 19.02.2016г. №115, от 25.03.2016г. № 124, от 27. 05. 2016г. №128, от 15.07.2016 г. № 130, от 30.09.2016 г.№ 134, от 09.11.2016г. №142, от 22.12.2016г №151). </t>
  </si>
  <si>
    <t>Приложение № 4 к решению Представительного Собрания Октябрьского района  Курской области  "О внесении изменений в решение Представительного Собрания Октябрьского района Курской области от 18.12.2015 №104 "О бюджете Октябрьского района Курской области на 2016 год "  (в редакции решения №115 от 19февраля  2016г., от 25.03.2016г. № 124.  от 27. 05. 2016г. №128, от 15.07.2016г. №130, от 30.09.2016 г.№ 134, от 09.11.2016г. №142, от 22.12.2016г.№151</t>
  </si>
  <si>
    <t>Приложение № 5 к решению Представительного Собрания Октябрьского района Курской области "О внесении изменений в решение Представительного Собрания Октябрьского района Курской области от 18.12.2015 №104 "О бюджете Октябрьского района Курской области на 2016 год" (в ред. решения от 19.02.2016г. №  115,от 25.03.2016г. № 124)" от25.05.2016г. № 128, от 15.07.2016г. №130, от 30.09.2016 г.№ 134,от 09.11.2016г. №142, от 22.12.2016г. №151</t>
  </si>
  <si>
    <t xml:space="preserve"> Приложение № 6  к решению Представительного Собрания Октябрьского района Курской области "О внесении изменений в решение Представительного  «О бюджете Октябрьского  Курской области  Курской области на 2015 год "от 18.12.15г. №104 (в редакции решения от19.02.16г. №115, от 25.03.2016г № 124, от 27.05.2016г. №128, от 15.07.2016г. №130, от 30.09.2016 г.№ 134) от 09.11.2016г. №142, от 22.12.2016г №151</t>
  </si>
  <si>
    <t>Приложение № 7 к решению Представительного Собрания Октябрьского района Курской области "Овнесении изменений  в решение Представительного Собрания Октябрьского района Курской области  "О бюджете Октябрьского района Курской области на 2016 год""  от 18.12.2015г. № 104 (в ред.Решения № 115от 19.02.2016г.,от 25.03.2016г. № 124)" от 27.05.2016г. №128, от 15.07.2016г. № 130, от  30.09.2016 г.№ 134, от 09.11.2016г.№142, от 22.12.2016г. №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</si>
</sst>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 ###\ ###\ ###\ ##0.00"/>
    <numFmt numFmtId="180" formatCode="#,##0.0"/>
    <numFmt numFmtId="181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17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/>
    </xf>
    <xf numFmtId="172" fontId="2" fillId="32" borderId="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3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justify" vertical="top" wrapText="1"/>
    </xf>
    <xf numFmtId="2" fontId="9" fillId="32" borderId="10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top"/>
    </xf>
    <xf numFmtId="0" fontId="13" fillId="32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2" fontId="13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13" fillId="32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2" fontId="7" fillId="0" borderId="0" xfId="0" applyNumberFormat="1" applyFont="1" applyAlignment="1">
      <alignment/>
    </xf>
    <xf numFmtId="172" fontId="14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4" fillId="32" borderId="11" xfId="0" applyFont="1" applyFill="1" applyBorder="1" applyAlignment="1">
      <alignment horizontal="left" wrapText="1"/>
    </xf>
    <xf numFmtId="49" fontId="14" fillId="32" borderId="11" xfId="0" applyNumberFormat="1" applyFont="1" applyFill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2" fontId="14" fillId="32" borderId="11" xfId="0" applyNumberFormat="1" applyFont="1" applyFill="1" applyBorder="1" applyAlignment="1">
      <alignment horizontal="center" vertical="center"/>
    </xf>
    <xf numFmtId="49" fontId="13" fillId="32" borderId="12" xfId="0" applyNumberFormat="1" applyFont="1" applyFill="1" applyBorder="1" applyAlignment="1">
      <alignment horizontal="center" vertical="center"/>
    </xf>
    <xf numFmtId="49" fontId="13" fillId="32" borderId="12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2" fontId="13" fillId="32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/>
    </xf>
    <xf numFmtId="0" fontId="1" fillId="0" borderId="10" xfId="42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42" applyFont="1" applyBorder="1" applyAlignment="1" applyProtection="1">
      <alignment horizontal="left" wrapText="1"/>
      <protection/>
    </xf>
    <xf numFmtId="0" fontId="4" fillId="0" borderId="13" xfId="0" applyFont="1" applyBorder="1" applyAlignment="1">
      <alignment wrapText="1"/>
    </xf>
    <xf numFmtId="0" fontId="64" fillId="0" borderId="0" xfId="0" applyFont="1" applyAlignment="1">
      <alignment horizontal="left" vertical="top" wrapText="1"/>
    </xf>
    <xf numFmtId="0" fontId="64" fillId="0" borderId="13" xfId="0" applyFont="1" applyBorder="1" applyAlignment="1">
      <alignment horizontal="justify" vertical="center"/>
    </xf>
    <xf numFmtId="49" fontId="65" fillId="32" borderId="10" xfId="0" applyNumberFormat="1" applyFont="1" applyFill="1" applyBorder="1" applyAlignment="1">
      <alignment horizontal="center" vertical="center"/>
    </xf>
    <xf numFmtId="0" fontId="65" fillId="32" borderId="10" xfId="0" applyFont="1" applyFill="1" applyBorder="1" applyAlignment="1">
      <alignment horizontal="center" vertical="center" wrapText="1"/>
    </xf>
    <xf numFmtId="2" fontId="65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justify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49" fontId="18" fillId="0" borderId="10" xfId="57" applyNumberFormat="1" applyFont="1" applyFill="1" applyBorder="1" applyAlignment="1">
      <alignment/>
      <protection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18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wrapText="1"/>
    </xf>
    <xf numFmtId="0" fontId="66" fillId="0" borderId="0" xfId="0" applyFont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horizontal="center" vertical="center"/>
    </xf>
    <xf numFmtId="2" fontId="16" fillId="32" borderId="10" xfId="0" applyNumberFormat="1" applyFont="1" applyFill="1" applyBorder="1" applyAlignment="1">
      <alignment horizontal="center"/>
    </xf>
    <xf numFmtId="2" fontId="64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2" fontId="5" fillId="32" borderId="10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53" fillId="0" borderId="10" xfId="0" applyFont="1" applyBorder="1" applyAlignment="1">
      <alignment wrapText="1"/>
    </xf>
    <xf numFmtId="0" fontId="68" fillId="0" borderId="10" xfId="0" applyFont="1" applyBorder="1" applyAlignment="1">
      <alignment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9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70" fillId="0" borderId="10" xfId="0" applyFont="1" applyBorder="1" applyAlignment="1">
      <alignment wrapText="1"/>
    </xf>
    <xf numFmtId="0" fontId="70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71" fillId="0" borderId="0" xfId="0" applyFont="1" applyAlignment="1">
      <alignment/>
    </xf>
    <xf numFmtId="0" fontId="64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0" fontId="13" fillId="32" borderId="0" xfId="0" applyFont="1" applyFill="1" applyBorder="1" applyAlignment="1">
      <alignment horizontal="left" wrapText="1"/>
    </xf>
    <xf numFmtId="2" fontId="0" fillId="0" borderId="0" xfId="0" applyNumberFormat="1" applyAlignment="1">
      <alignment horizontal="center" vertical="center" wrapText="1"/>
    </xf>
    <xf numFmtId="0" fontId="71" fillId="0" borderId="23" xfId="0" applyFont="1" applyBorder="1" applyAlignment="1">
      <alignment wrapText="1"/>
    </xf>
    <xf numFmtId="0" fontId="71" fillId="0" borderId="10" xfId="0" applyFont="1" applyBorder="1" applyAlignment="1">
      <alignment wrapText="1"/>
    </xf>
    <xf numFmtId="0" fontId="71" fillId="0" borderId="24" xfId="0" applyFont="1" applyBorder="1" applyAlignment="1">
      <alignment wrapText="1"/>
    </xf>
    <xf numFmtId="2" fontId="71" fillId="0" borderId="10" xfId="0" applyNumberFormat="1" applyFont="1" applyBorder="1" applyAlignment="1">
      <alignment horizontal="center" wrapText="1"/>
    </xf>
    <xf numFmtId="0" fontId="71" fillId="0" borderId="0" xfId="0" applyFont="1" applyAlignment="1">
      <alignment wrapText="1"/>
    </xf>
    <xf numFmtId="2" fontId="72" fillId="0" borderId="10" xfId="0" applyNumberFormat="1" applyFont="1" applyBorder="1" applyAlignment="1">
      <alignment horizontal="center" wrapText="1"/>
    </xf>
    <xf numFmtId="0" fontId="72" fillId="0" borderId="10" xfId="0" applyFont="1" applyBorder="1" applyAlignment="1">
      <alignment wrapText="1"/>
    </xf>
    <xf numFmtId="0" fontId="72" fillId="0" borderId="23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13" fillId="32" borderId="10" xfId="0" applyNumberFormat="1" applyFont="1" applyFill="1" applyBorder="1" applyAlignment="1">
      <alignment horizontal="left" wrapText="1"/>
    </xf>
    <xf numFmtId="0" fontId="64" fillId="0" borderId="10" xfId="0" applyFont="1" applyBorder="1" applyAlignment="1">
      <alignment/>
    </xf>
    <xf numFmtId="0" fontId="14" fillId="32" borderId="10" xfId="0" applyFont="1" applyFill="1" applyBorder="1" applyAlignment="1">
      <alignment wrapText="1"/>
    </xf>
    <xf numFmtId="0" fontId="22" fillId="32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65" fillId="0" borderId="10" xfId="0" applyFont="1" applyBorder="1" applyAlignment="1">
      <alignment/>
    </xf>
    <xf numFmtId="49" fontId="65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49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2" fontId="65" fillId="0" borderId="23" xfId="0" applyNumberFormat="1" applyFont="1" applyBorder="1" applyAlignment="1">
      <alignment horizontal="center"/>
    </xf>
    <xf numFmtId="0" fontId="22" fillId="32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 wrapText="1"/>
    </xf>
    <xf numFmtId="2" fontId="65" fillId="0" borderId="10" xfId="0" applyNumberFormat="1" applyFont="1" applyBorder="1" applyAlignment="1">
      <alignment horizontal="center"/>
    </xf>
    <xf numFmtId="0" fontId="18" fillId="0" borderId="10" xfId="0" applyNumberFormat="1" applyFont="1" applyFill="1" applyBorder="1" applyAlignment="1">
      <alignment wrapText="1"/>
    </xf>
    <xf numFmtId="0" fontId="73" fillId="0" borderId="1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доход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view="pageBreakPreview" zoomScale="60" zoomScaleNormal="75" zoomScalePageLayoutView="60" workbookViewId="0" topLeftCell="A412">
      <selection activeCell="A420" sqref="A420"/>
    </sheetView>
  </sheetViews>
  <sheetFormatPr defaultColWidth="9.140625" defaultRowHeight="15"/>
  <cols>
    <col min="1" max="1" width="74.57421875" style="0" customWidth="1"/>
    <col min="2" max="2" width="5.140625" style="0" customWidth="1"/>
    <col min="3" max="3" width="4.8515625" style="0" customWidth="1"/>
    <col min="4" max="4" width="15.28125" style="0" customWidth="1"/>
    <col min="5" max="5" width="5.421875" style="0" customWidth="1"/>
    <col min="6" max="6" width="15.57421875" style="0" customWidth="1"/>
    <col min="7" max="8" width="12.57421875" style="0" bestFit="1" customWidth="1"/>
  </cols>
  <sheetData>
    <row r="1" spans="1:7" ht="3.75" customHeight="1">
      <c r="A1" s="12"/>
      <c r="B1" s="230" t="s">
        <v>861</v>
      </c>
      <c r="C1" s="230"/>
      <c r="D1" s="230"/>
      <c r="E1" s="230"/>
      <c r="F1" s="230"/>
      <c r="G1" s="12"/>
    </row>
    <row r="2" spans="1:7" ht="15">
      <c r="A2" s="12"/>
      <c r="B2" s="230"/>
      <c r="C2" s="230"/>
      <c r="D2" s="230"/>
      <c r="E2" s="230"/>
      <c r="F2" s="230"/>
      <c r="G2" s="12"/>
    </row>
    <row r="3" spans="1:7" ht="9.75" customHeight="1">
      <c r="A3" s="12"/>
      <c r="B3" s="230"/>
      <c r="C3" s="230"/>
      <c r="D3" s="230"/>
      <c r="E3" s="230"/>
      <c r="F3" s="230"/>
      <c r="G3" s="12"/>
    </row>
    <row r="4" spans="1:7" ht="15">
      <c r="A4" s="12"/>
      <c r="B4" s="230"/>
      <c r="C4" s="230"/>
      <c r="D4" s="230"/>
      <c r="E4" s="230"/>
      <c r="F4" s="230"/>
      <c r="G4" s="12"/>
    </row>
    <row r="5" spans="1:7" ht="15">
      <c r="A5" s="12"/>
      <c r="B5" s="230"/>
      <c r="C5" s="230"/>
      <c r="D5" s="230"/>
      <c r="E5" s="230"/>
      <c r="F5" s="230"/>
      <c r="G5" s="12"/>
    </row>
    <row r="6" spans="1:7" ht="15">
      <c r="A6" s="12"/>
      <c r="B6" s="230"/>
      <c r="C6" s="230"/>
      <c r="D6" s="230"/>
      <c r="E6" s="230"/>
      <c r="F6" s="230"/>
      <c r="G6" s="12"/>
    </row>
    <row r="7" spans="1:7" ht="102.75" customHeight="1">
      <c r="A7" s="12" t="s">
        <v>273</v>
      </c>
      <c r="B7" s="230"/>
      <c r="C7" s="230"/>
      <c r="D7" s="230"/>
      <c r="E7" s="230"/>
      <c r="F7" s="230"/>
      <c r="G7" s="12"/>
    </row>
    <row r="8" spans="1:7" ht="48" customHeight="1" hidden="1">
      <c r="A8" s="12"/>
      <c r="B8" s="230"/>
      <c r="C8" s="230"/>
      <c r="D8" s="230"/>
      <c r="E8" s="230"/>
      <c r="F8" s="230"/>
      <c r="G8" s="12"/>
    </row>
    <row r="9" spans="1:6" ht="18.75">
      <c r="A9" s="226" t="s">
        <v>18</v>
      </c>
      <c r="B9" s="227"/>
      <c r="C9" s="227"/>
      <c r="D9" s="227"/>
      <c r="E9" s="227"/>
      <c r="F9" s="20"/>
    </row>
    <row r="10" spans="1:6" ht="18.75">
      <c r="A10" s="228" t="s">
        <v>116</v>
      </c>
      <c r="B10" s="229"/>
      <c r="C10" s="229"/>
      <c r="D10" s="229"/>
      <c r="E10" s="229"/>
      <c r="F10" s="20"/>
    </row>
    <row r="11" spans="1:6" ht="18.75">
      <c r="A11" s="226" t="s">
        <v>117</v>
      </c>
      <c r="B11" s="226"/>
      <c r="C11" s="226"/>
      <c r="D11" s="226"/>
      <c r="E11" s="226"/>
      <c r="F11" s="226"/>
    </row>
    <row r="12" spans="1:6" ht="18.75">
      <c r="A12" s="226" t="s">
        <v>19</v>
      </c>
      <c r="B12" s="226"/>
      <c r="C12" s="226"/>
      <c r="D12" s="226"/>
      <c r="E12" s="226"/>
      <c r="F12" s="226"/>
    </row>
    <row r="13" spans="1:6" ht="20.25" customHeight="1">
      <c r="A13" s="69" t="s">
        <v>200</v>
      </c>
      <c r="B13" s="69" t="s">
        <v>201</v>
      </c>
      <c r="C13" s="69" t="s">
        <v>202</v>
      </c>
      <c r="D13" s="69" t="s">
        <v>203</v>
      </c>
      <c r="E13" s="69" t="s">
        <v>204</v>
      </c>
      <c r="F13" s="69" t="s">
        <v>205</v>
      </c>
    </row>
    <row r="14" spans="1:6" ht="15">
      <c r="A14" s="70" t="s">
        <v>206</v>
      </c>
      <c r="B14" s="34"/>
      <c r="C14" s="34"/>
      <c r="D14" s="34"/>
      <c r="E14" s="34"/>
      <c r="F14" s="30">
        <f>SUM(F15+F142+F155+F194+F246+F347+F385+F448+F455)</f>
        <v>533437994.37</v>
      </c>
    </row>
    <row r="15" spans="1:7" ht="15">
      <c r="A15" s="70" t="s">
        <v>207</v>
      </c>
      <c r="B15" s="39" t="s">
        <v>208</v>
      </c>
      <c r="C15" s="39"/>
      <c r="D15" s="39"/>
      <c r="E15" s="39"/>
      <c r="F15" s="30">
        <f>SUM(F16+F21+F27+F70+F84+F79+F65)</f>
        <v>40094426</v>
      </c>
      <c r="G15" s="26"/>
    </row>
    <row r="16" spans="1:6" ht="28.5">
      <c r="A16" s="49" t="s">
        <v>209</v>
      </c>
      <c r="B16" s="39" t="s">
        <v>208</v>
      </c>
      <c r="C16" s="39" t="s">
        <v>210</v>
      </c>
      <c r="D16" s="39"/>
      <c r="E16" s="39"/>
      <c r="F16" s="30">
        <f>SUM(F17)</f>
        <v>1259800</v>
      </c>
    </row>
    <row r="17" spans="1:6" ht="16.5" customHeight="1">
      <c r="A17" s="43" t="s">
        <v>261</v>
      </c>
      <c r="B17" s="34" t="s">
        <v>208</v>
      </c>
      <c r="C17" s="34" t="s">
        <v>210</v>
      </c>
      <c r="D17" s="34" t="s">
        <v>303</v>
      </c>
      <c r="E17" s="34"/>
      <c r="F17" s="31">
        <f>SUM(F18)</f>
        <v>1259800</v>
      </c>
    </row>
    <row r="18" spans="1:6" ht="14.25" customHeight="1">
      <c r="A18" s="71" t="s">
        <v>262</v>
      </c>
      <c r="B18" s="34" t="s">
        <v>208</v>
      </c>
      <c r="C18" s="34" t="s">
        <v>210</v>
      </c>
      <c r="D18" s="34" t="s">
        <v>304</v>
      </c>
      <c r="E18" s="34"/>
      <c r="F18" s="31">
        <f>SUM(F19)</f>
        <v>1259800</v>
      </c>
    </row>
    <row r="19" spans="1:6" ht="19.5" customHeight="1">
      <c r="A19" s="43" t="s">
        <v>281</v>
      </c>
      <c r="B19" s="34" t="s">
        <v>208</v>
      </c>
      <c r="C19" s="34" t="s">
        <v>210</v>
      </c>
      <c r="D19" s="34" t="s">
        <v>305</v>
      </c>
      <c r="E19" s="34"/>
      <c r="F19" s="31">
        <f>SUM(F20)</f>
        <v>1259800</v>
      </c>
    </row>
    <row r="20" spans="1:6" ht="48" customHeight="1">
      <c r="A20" s="47" t="s">
        <v>282</v>
      </c>
      <c r="B20" s="34" t="s">
        <v>208</v>
      </c>
      <c r="C20" s="34" t="s">
        <v>210</v>
      </c>
      <c r="D20" s="34" t="s">
        <v>305</v>
      </c>
      <c r="E20" s="34" t="s">
        <v>211</v>
      </c>
      <c r="F20" s="31">
        <v>1259800</v>
      </c>
    </row>
    <row r="21" spans="1:6" ht="30" customHeight="1">
      <c r="A21" s="49" t="s">
        <v>212</v>
      </c>
      <c r="B21" s="39" t="s">
        <v>208</v>
      </c>
      <c r="C21" s="39" t="s">
        <v>213</v>
      </c>
      <c r="D21" s="39"/>
      <c r="E21" s="39"/>
      <c r="F21" s="30">
        <f>SUM(,F22)</f>
        <v>1031738</v>
      </c>
    </row>
    <row r="22" spans="1:6" ht="19.5" customHeight="1">
      <c r="A22" s="20" t="s">
        <v>130</v>
      </c>
      <c r="B22" s="34" t="s">
        <v>208</v>
      </c>
      <c r="C22" s="34" t="s">
        <v>213</v>
      </c>
      <c r="D22" s="34" t="s">
        <v>306</v>
      </c>
      <c r="E22" s="34"/>
      <c r="F22" s="31">
        <f>SUM(F23)</f>
        <v>1031738</v>
      </c>
    </row>
    <row r="23" spans="1:6" ht="16.5" customHeight="1">
      <c r="A23" s="43" t="s">
        <v>294</v>
      </c>
      <c r="B23" s="34" t="s">
        <v>208</v>
      </c>
      <c r="C23" s="34" t="s">
        <v>213</v>
      </c>
      <c r="D23" s="34" t="s">
        <v>307</v>
      </c>
      <c r="E23" s="34"/>
      <c r="F23" s="31">
        <f>SUM(F24)</f>
        <v>1031738</v>
      </c>
    </row>
    <row r="24" spans="1:6" ht="16.5" customHeight="1">
      <c r="A24" s="43" t="s">
        <v>281</v>
      </c>
      <c r="B24" s="34" t="s">
        <v>208</v>
      </c>
      <c r="C24" s="34" t="s">
        <v>213</v>
      </c>
      <c r="D24" s="34" t="s">
        <v>308</v>
      </c>
      <c r="E24" s="34"/>
      <c r="F24" s="31">
        <f>SUM(F25:F26,)</f>
        <v>1031738</v>
      </c>
    </row>
    <row r="25" spans="1:6" ht="48.75" customHeight="1">
      <c r="A25" s="47" t="s">
        <v>282</v>
      </c>
      <c r="B25" s="34" t="s">
        <v>208</v>
      </c>
      <c r="C25" s="34" t="s">
        <v>213</v>
      </c>
      <c r="D25" s="34" t="s">
        <v>308</v>
      </c>
      <c r="E25" s="34" t="s">
        <v>211</v>
      </c>
      <c r="F25" s="31">
        <v>898500</v>
      </c>
    </row>
    <row r="26" spans="1:6" ht="31.5" customHeight="1">
      <c r="A26" s="40" t="s">
        <v>156</v>
      </c>
      <c r="B26" s="34" t="s">
        <v>208</v>
      </c>
      <c r="C26" s="34" t="s">
        <v>213</v>
      </c>
      <c r="D26" s="34" t="s">
        <v>308</v>
      </c>
      <c r="E26" s="34" t="s">
        <v>214</v>
      </c>
      <c r="F26" s="31">
        <v>133238</v>
      </c>
    </row>
    <row r="27" spans="1:6" ht="51" customHeight="1">
      <c r="A27" s="45" t="s">
        <v>217</v>
      </c>
      <c r="B27" s="39" t="s">
        <v>208</v>
      </c>
      <c r="C27" s="39" t="s">
        <v>218</v>
      </c>
      <c r="D27" s="39"/>
      <c r="E27" s="39"/>
      <c r="F27" s="30">
        <f>SUM(F28+F41+F55+F61+F49)</f>
        <v>19890069</v>
      </c>
    </row>
    <row r="28" spans="1:6" ht="49.5" customHeight="1">
      <c r="A28" s="45" t="s">
        <v>272</v>
      </c>
      <c r="B28" s="39" t="s">
        <v>208</v>
      </c>
      <c r="C28" s="39" t="s">
        <v>218</v>
      </c>
      <c r="D28" s="38" t="s">
        <v>309</v>
      </c>
      <c r="E28" s="39"/>
      <c r="F28" s="30">
        <f>SUM(F29+F33)</f>
        <v>2483000</v>
      </c>
    </row>
    <row r="29" spans="1:6" ht="44.25" customHeight="1">
      <c r="A29" s="9" t="s">
        <v>310</v>
      </c>
      <c r="B29" s="33" t="s">
        <v>208</v>
      </c>
      <c r="C29" s="34" t="s">
        <v>218</v>
      </c>
      <c r="D29" s="36" t="s">
        <v>311</v>
      </c>
      <c r="E29" s="34"/>
      <c r="F29" s="31">
        <f>SUM(F31)</f>
        <v>1422000</v>
      </c>
    </row>
    <row r="30" spans="1:6" ht="33" customHeight="1">
      <c r="A30" s="9" t="s">
        <v>312</v>
      </c>
      <c r="B30" s="33" t="s">
        <v>208</v>
      </c>
      <c r="C30" s="34" t="s">
        <v>218</v>
      </c>
      <c r="D30" s="36" t="s">
        <v>313</v>
      </c>
      <c r="E30" s="34"/>
      <c r="F30" s="31">
        <f>SUM(F31)</f>
        <v>1422000</v>
      </c>
    </row>
    <row r="31" spans="1:6" ht="29.25" customHeight="1">
      <c r="A31" s="43" t="s">
        <v>290</v>
      </c>
      <c r="B31" s="33" t="s">
        <v>208</v>
      </c>
      <c r="C31" s="34" t="s">
        <v>218</v>
      </c>
      <c r="D31" s="36" t="s">
        <v>314</v>
      </c>
      <c r="E31" s="34"/>
      <c r="F31" s="31">
        <f>SUM(F32:F32)</f>
        <v>1422000</v>
      </c>
    </row>
    <row r="32" spans="1:7" ht="48" customHeight="1">
      <c r="A32" s="47" t="s">
        <v>282</v>
      </c>
      <c r="B32" s="33" t="s">
        <v>208</v>
      </c>
      <c r="C32" s="34" t="s">
        <v>218</v>
      </c>
      <c r="D32" s="36" t="s">
        <v>314</v>
      </c>
      <c r="E32" s="34" t="s">
        <v>211</v>
      </c>
      <c r="F32" s="31">
        <v>1422000</v>
      </c>
      <c r="G32" s="26"/>
    </row>
    <row r="33" spans="1:6" ht="63" customHeight="1">
      <c r="A33" s="53" t="s">
        <v>102</v>
      </c>
      <c r="B33" s="34" t="s">
        <v>208</v>
      </c>
      <c r="C33" s="34" t="s">
        <v>218</v>
      </c>
      <c r="D33" s="36" t="s">
        <v>315</v>
      </c>
      <c r="E33" s="34"/>
      <c r="F33" s="31">
        <f>SUM(F35+F39)</f>
        <v>1061000</v>
      </c>
    </row>
    <row r="34" spans="1:6" ht="32.25" customHeight="1">
      <c r="A34" s="53" t="s">
        <v>316</v>
      </c>
      <c r="B34" s="34" t="s">
        <v>208</v>
      </c>
      <c r="C34" s="34" t="s">
        <v>218</v>
      </c>
      <c r="D34" s="36" t="s">
        <v>317</v>
      </c>
      <c r="E34" s="34"/>
      <c r="F34" s="31">
        <f>SUM(F35+F39)</f>
        <v>1061000</v>
      </c>
    </row>
    <row r="35" spans="1:6" ht="45.75" customHeight="1">
      <c r="A35" s="53" t="s">
        <v>283</v>
      </c>
      <c r="B35" s="34" t="s">
        <v>208</v>
      </c>
      <c r="C35" s="34" t="s">
        <v>218</v>
      </c>
      <c r="D35" s="36" t="s">
        <v>318</v>
      </c>
      <c r="E35" s="34"/>
      <c r="F35" s="31">
        <f>SUM(F36:F37)</f>
        <v>824000</v>
      </c>
    </row>
    <row r="36" spans="1:6" ht="45.75" customHeight="1">
      <c r="A36" s="47" t="s">
        <v>282</v>
      </c>
      <c r="B36" s="34" t="s">
        <v>208</v>
      </c>
      <c r="C36" s="34" t="s">
        <v>218</v>
      </c>
      <c r="D36" s="36" t="s">
        <v>319</v>
      </c>
      <c r="E36" s="34" t="s">
        <v>211</v>
      </c>
      <c r="F36" s="31">
        <v>711000</v>
      </c>
    </row>
    <row r="37" spans="1:6" ht="91.5" customHeight="1">
      <c r="A37" s="47" t="s">
        <v>832</v>
      </c>
      <c r="B37" s="34" t="s">
        <v>208</v>
      </c>
      <c r="C37" s="34" t="s">
        <v>218</v>
      </c>
      <c r="D37" s="36" t="s">
        <v>831</v>
      </c>
      <c r="E37" s="34"/>
      <c r="F37" s="31">
        <f>SUM(F38)</f>
        <v>113000</v>
      </c>
    </row>
    <row r="38" spans="1:6" ht="32.25" customHeight="1">
      <c r="A38" s="40" t="s">
        <v>156</v>
      </c>
      <c r="B38" s="34" t="s">
        <v>208</v>
      </c>
      <c r="C38" s="34" t="s">
        <v>218</v>
      </c>
      <c r="D38" s="36" t="s">
        <v>831</v>
      </c>
      <c r="E38" s="34" t="s">
        <v>214</v>
      </c>
      <c r="F38" s="31">
        <v>113000</v>
      </c>
    </row>
    <row r="39" spans="1:6" ht="30">
      <c r="A39" s="40" t="s">
        <v>257</v>
      </c>
      <c r="B39" s="34" t="s">
        <v>208</v>
      </c>
      <c r="C39" s="34" t="s">
        <v>218</v>
      </c>
      <c r="D39" s="36" t="s">
        <v>320</v>
      </c>
      <c r="E39" s="34"/>
      <c r="F39" s="31">
        <f>SUM(F40)</f>
        <v>237000</v>
      </c>
    </row>
    <row r="40" spans="1:6" ht="45">
      <c r="A40" s="47" t="s">
        <v>282</v>
      </c>
      <c r="B40" s="34" t="s">
        <v>208</v>
      </c>
      <c r="C40" s="34" t="s">
        <v>218</v>
      </c>
      <c r="D40" s="36" t="s">
        <v>320</v>
      </c>
      <c r="E40" s="34" t="s">
        <v>211</v>
      </c>
      <c r="F40" s="31">
        <v>237000</v>
      </c>
    </row>
    <row r="41" spans="1:6" ht="35.25" customHeight="1">
      <c r="A41" s="8" t="s">
        <v>248</v>
      </c>
      <c r="B41" s="39" t="s">
        <v>208</v>
      </c>
      <c r="C41" s="39" t="s">
        <v>218</v>
      </c>
      <c r="D41" s="38" t="s">
        <v>321</v>
      </c>
      <c r="E41" s="39"/>
      <c r="F41" s="30">
        <f>SUM(F42)</f>
        <v>213669</v>
      </c>
    </row>
    <row r="42" spans="1:6" ht="63" customHeight="1">
      <c r="A42" s="84" t="s">
        <v>322</v>
      </c>
      <c r="B42" s="34" t="s">
        <v>208</v>
      </c>
      <c r="C42" s="34" t="s">
        <v>218</v>
      </c>
      <c r="D42" s="34" t="s">
        <v>323</v>
      </c>
      <c r="E42" s="34"/>
      <c r="F42" s="31">
        <f>SUM(F43)</f>
        <v>213669</v>
      </c>
    </row>
    <row r="43" spans="1:6" ht="46.5" customHeight="1">
      <c r="A43" s="9" t="s">
        <v>324</v>
      </c>
      <c r="B43" s="34" t="s">
        <v>208</v>
      </c>
      <c r="C43" s="34" t="s">
        <v>218</v>
      </c>
      <c r="D43" s="34" t="s">
        <v>325</v>
      </c>
      <c r="E43" s="34"/>
      <c r="F43" s="31">
        <f>SUM(F44+F47)</f>
        <v>213669</v>
      </c>
    </row>
    <row r="44" spans="1:6" ht="15.75" customHeight="1">
      <c r="A44" s="72" t="s">
        <v>197</v>
      </c>
      <c r="B44" s="34" t="s">
        <v>208</v>
      </c>
      <c r="C44" s="34" t="s">
        <v>218</v>
      </c>
      <c r="D44" s="34" t="s">
        <v>326</v>
      </c>
      <c r="E44" s="34"/>
      <c r="F44" s="31">
        <f>SUM(F45:F46)</f>
        <v>198669</v>
      </c>
    </row>
    <row r="45" spans="1:7" ht="46.5" customHeight="1">
      <c r="A45" s="47" t="s">
        <v>282</v>
      </c>
      <c r="B45" s="34" t="s">
        <v>208</v>
      </c>
      <c r="C45" s="34" t="s">
        <v>218</v>
      </c>
      <c r="D45" s="34" t="s">
        <v>327</v>
      </c>
      <c r="E45" s="34" t="s">
        <v>211</v>
      </c>
      <c r="F45" s="31">
        <v>186669</v>
      </c>
      <c r="G45" s="26"/>
    </row>
    <row r="46" spans="1:7" ht="33.75" customHeight="1">
      <c r="A46" s="40" t="s">
        <v>156</v>
      </c>
      <c r="B46" s="34" t="s">
        <v>208</v>
      </c>
      <c r="C46" s="34" t="s">
        <v>218</v>
      </c>
      <c r="D46" s="34" t="s">
        <v>327</v>
      </c>
      <c r="E46" s="34" t="s">
        <v>214</v>
      </c>
      <c r="F46" s="31">
        <v>12000</v>
      </c>
      <c r="G46" s="26"/>
    </row>
    <row r="47" spans="1:6" ht="33" customHeight="1">
      <c r="A47" s="53" t="s">
        <v>107</v>
      </c>
      <c r="B47" s="34" t="s">
        <v>208</v>
      </c>
      <c r="C47" s="34" t="s">
        <v>218</v>
      </c>
      <c r="D47" s="34" t="s">
        <v>106</v>
      </c>
      <c r="E47" s="34"/>
      <c r="F47" s="31">
        <f>SUM(F48)</f>
        <v>15000</v>
      </c>
    </row>
    <row r="48" spans="1:6" ht="30.75" customHeight="1">
      <c r="A48" s="40" t="s">
        <v>156</v>
      </c>
      <c r="B48" s="34" t="s">
        <v>208</v>
      </c>
      <c r="C48" s="34" t="s">
        <v>218</v>
      </c>
      <c r="D48" s="34" t="s">
        <v>106</v>
      </c>
      <c r="E48" s="34" t="s">
        <v>214</v>
      </c>
      <c r="F48" s="31">
        <v>15000</v>
      </c>
    </row>
    <row r="49" spans="1:6" ht="30.75" customHeight="1">
      <c r="A49" s="49" t="s">
        <v>406</v>
      </c>
      <c r="B49" s="39" t="s">
        <v>208</v>
      </c>
      <c r="C49" s="39" t="s">
        <v>218</v>
      </c>
      <c r="D49" s="39" t="s">
        <v>396</v>
      </c>
      <c r="E49" s="39"/>
      <c r="F49" s="30">
        <f>SUM(F50)</f>
        <v>237000</v>
      </c>
    </row>
    <row r="50" spans="1:6" ht="33.75" customHeight="1">
      <c r="A50" s="40" t="s">
        <v>401</v>
      </c>
      <c r="B50" s="34" t="s">
        <v>208</v>
      </c>
      <c r="C50" s="33" t="s">
        <v>218</v>
      </c>
      <c r="D50" s="36" t="s">
        <v>402</v>
      </c>
      <c r="E50" s="34"/>
      <c r="F50" s="31">
        <f>SUM(F51)</f>
        <v>237000</v>
      </c>
    </row>
    <row r="51" spans="1:6" ht="30" customHeight="1">
      <c r="A51" s="40" t="s">
        <v>403</v>
      </c>
      <c r="B51" s="34" t="s">
        <v>208</v>
      </c>
      <c r="C51" s="33" t="s">
        <v>218</v>
      </c>
      <c r="D51" s="36" t="s">
        <v>404</v>
      </c>
      <c r="E51" s="34"/>
      <c r="F51" s="31">
        <f>SUM(F52)</f>
        <v>237000</v>
      </c>
    </row>
    <row r="52" spans="1:6" ht="18.75" customHeight="1">
      <c r="A52" s="72" t="s">
        <v>244</v>
      </c>
      <c r="B52" s="34" t="s">
        <v>208</v>
      </c>
      <c r="C52" s="34" t="s">
        <v>218</v>
      </c>
      <c r="D52" s="36" t="s">
        <v>405</v>
      </c>
      <c r="E52" s="34"/>
      <c r="F52" s="31">
        <f>SUM(F53:F54)</f>
        <v>237000</v>
      </c>
    </row>
    <row r="53" spans="1:6" ht="48.75" customHeight="1">
      <c r="A53" s="47" t="s">
        <v>282</v>
      </c>
      <c r="B53" s="34" t="s">
        <v>208</v>
      </c>
      <c r="C53" s="34" t="s">
        <v>218</v>
      </c>
      <c r="D53" s="36" t="s">
        <v>405</v>
      </c>
      <c r="E53" s="34" t="s">
        <v>211</v>
      </c>
      <c r="F53" s="31">
        <v>227000</v>
      </c>
    </row>
    <row r="54" spans="1:6" ht="14.25" customHeight="1">
      <c r="A54" s="40" t="s">
        <v>156</v>
      </c>
      <c r="B54" s="34" t="s">
        <v>208</v>
      </c>
      <c r="C54" s="34" t="s">
        <v>218</v>
      </c>
      <c r="D54" s="36" t="s">
        <v>405</v>
      </c>
      <c r="E54" s="34" t="s">
        <v>214</v>
      </c>
      <c r="F54" s="31">
        <v>10000</v>
      </c>
    </row>
    <row r="55" spans="1:6" ht="17.25" customHeight="1">
      <c r="A55" s="89" t="s">
        <v>147</v>
      </c>
      <c r="B55" s="39" t="s">
        <v>208</v>
      </c>
      <c r="C55" s="39" t="s">
        <v>218</v>
      </c>
      <c r="D55" s="39" t="s">
        <v>328</v>
      </c>
      <c r="E55" s="39"/>
      <c r="F55" s="30">
        <f>SUM(F56)</f>
        <v>16719400</v>
      </c>
    </row>
    <row r="56" spans="1:6" ht="18" customHeight="1">
      <c r="A56" s="90" t="s">
        <v>148</v>
      </c>
      <c r="B56" s="34" t="s">
        <v>208</v>
      </c>
      <c r="C56" s="34" t="s">
        <v>218</v>
      </c>
      <c r="D56" s="34" t="s">
        <v>329</v>
      </c>
      <c r="E56" s="34"/>
      <c r="F56" s="31">
        <f>SUM(F57,)</f>
        <v>16719400</v>
      </c>
    </row>
    <row r="57" spans="1:6" ht="16.5" customHeight="1">
      <c r="A57" s="43" t="s">
        <v>281</v>
      </c>
      <c r="B57" s="34" t="s">
        <v>208</v>
      </c>
      <c r="C57" s="34" t="s">
        <v>218</v>
      </c>
      <c r="D57" s="34" t="s">
        <v>330</v>
      </c>
      <c r="E57" s="34"/>
      <c r="F57" s="31">
        <f>SUM(F58:F60)</f>
        <v>16719400</v>
      </c>
    </row>
    <row r="58" spans="1:6" ht="47.25" customHeight="1">
      <c r="A58" s="47" t="s">
        <v>282</v>
      </c>
      <c r="B58" s="34" t="s">
        <v>208</v>
      </c>
      <c r="C58" s="34" t="s">
        <v>218</v>
      </c>
      <c r="D58" s="34" t="s">
        <v>330</v>
      </c>
      <c r="E58" s="34" t="s">
        <v>211</v>
      </c>
      <c r="F58" s="31">
        <v>15111200</v>
      </c>
    </row>
    <row r="59" spans="1:6" ht="14.25" customHeight="1">
      <c r="A59" s="40" t="s">
        <v>156</v>
      </c>
      <c r="B59" s="34" t="s">
        <v>208</v>
      </c>
      <c r="C59" s="34" t="s">
        <v>218</v>
      </c>
      <c r="D59" s="34" t="s">
        <v>330</v>
      </c>
      <c r="E59" s="34" t="s">
        <v>214</v>
      </c>
      <c r="F59" s="31">
        <v>1545500</v>
      </c>
    </row>
    <row r="60" spans="1:6" ht="18" customHeight="1">
      <c r="A60" s="43" t="s">
        <v>216</v>
      </c>
      <c r="B60" s="34" t="s">
        <v>208</v>
      </c>
      <c r="C60" s="34" t="s">
        <v>218</v>
      </c>
      <c r="D60" s="34" t="s">
        <v>330</v>
      </c>
      <c r="E60" s="34" t="s">
        <v>215</v>
      </c>
      <c r="F60" s="31">
        <v>62700</v>
      </c>
    </row>
    <row r="61" spans="1:6" ht="15.75" customHeight="1">
      <c r="A61" s="45" t="s">
        <v>246</v>
      </c>
      <c r="B61" s="39" t="s">
        <v>208</v>
      </c>
      <c r="C61" s="39" t="s">
        <v>218</v>
      </c>
      <c r="D61" s="38" t="s">
        <v>331</v>
      </c>
      <c r="E61" s="39"/>
      <c r="F61" s="30">
        <f>SUM(F62)</f>
        <v>237000</v>
      </c>
    </row>
    <row r="62" spans="1:6" ht="20.25" customHeight="1">
      <c r="A62" s="53" t="s">
        <v>247</v>
      </c>
      <c r="B62" s="34" t="s">
        <v>208</v>
      </c>
      <c r="C62" s="34" t="s">
        <v>218</v>
      </c>
      <c r="D62" s="36" t="s">
        <v>332</v>
      </c>
      <c r="E62" s="34"/>
      <c r="F62" s="31">
        <f>SUM(F63)</f>
        <v>237000</v>
      </c>
    </row>
    <row r="63" spans="1:6" ht="31.5" customHeight="1">
      <c r="A63" s="9" t="s">
        <v>196</v>
      </c>
      <c r="B63" s="34" t="s">
        <v>208</v>
      </c>
      <c r="C63" s="34" t="s">
        <v>218</v>
      </c>
      <c r="D63" s="36" t="s">
        <v>333</v>
      </c>
      <c r="E63" s="34"/>
      <c r="F63" s="31">
        <f>SUM(F64)</f>
        <v>237000</v>
      </c>
    </row>
    <row r="64" spans="1:6" ht="46.5" customHeight="1">
      <c r="A64" s="47" t="s">
        <v>282</v>
      </c>
      <c r="B64" s="34" t="s">
        <v>208</v>
      </c>
      <c r="C64" s="34" t="s">
        <v>218</v>
      </c>
      <c r="D64" s="36" t="s">
        <v>334</v>
      </c>
      <c r="E64" s="34" t="s">
        <v>211</v>
      </c>
      <c r="F64" s="31">
        <v>237000</v>
      </c>
    </row>
    <row r="65" spans="1:6" ht="22.5" customHeight="1">
      <c r="A65" s="211" t="s">
        <v>829</v>
      </c>
      <c r="B65" s="34" t="s">
        <v>208</v>
      </c>
      <c r="C65" s="34" t="s">
        <v>296</v>
      </c>
      <c r="D65" s="36"/>
      <c r="E65" s="34"/>
      <c r="F65" s="30">
        <f>SUM(F66)</f>
        <v>6000</v>
      </c>
    </row>
    <row r="66" spans="1:6" ht="25.5" customHeight="1">
      <c r="A66" s="53" t="s">
        <v>246</v>
      </c>
      <c r="B66" s="34" t="s">
        <v>208</v>
      </c>
      <c r="C66" s="34" t="s">
        <v>296</v>
      </c>
      <c r="D66" s="36" t="s">
        <v>331</v>
      </c>
      <c r="E66" s="34"/>
      <c r="F66" s="31">
        <f>SUM(F67)</f>
        <v>6000</v>
      </c>
    </row>
    <row r="67" spans="1:6" ht="24.75" customHeight="1">
      <c r="A67" s="53" t="s">
        <v>247</v>
      </c>
      <c r="B67" s="34" t="s">
        <v>208</v>
      </c>
      <c r="C67" s="34" t="s">
        <v>296</v>
      </c>
      <c r="D67" s="36" t="s">
        <v>332</v>
      </c>
      <c r="E67" s="34"/>
      <c r="F67" s="31">
        <f>SUM(F68)</f>
        <v>6000</v>
      </c>
    </row>
    <row r="68" spans="1:6" ht="31.5" customHeight="1">
      <c r="A68" s="47" t="s">
        <v>830</v>
      </c>
      <c r="B68" s="34" t="s">
        <v>208</v>
      </c>
      <c r="C68" s="34" t="s">
        <v>296</v>
      </c>
      <c r="D68" s="36" t="s">
        <v>828</v>
      </c>
      <c r="E68" s="34"/>
      <c r="F68" s="31">
        <f>SUM(F69)</f>
        <v>6000</v>
      </c>
    </row>
    <row r="69" spans="1:6" ht="35.25" customHeight="1">
      <c r="A69" s="40" t="s">
        <v>156</v>
      </c>
      <c r="B69" s="34" t="s">
        <v>208</v>
      </c>
      <c r="C69" s="34" t="s">
        <v>296</v>
      </c>
      <c r="D69" s="36" t="s">
        <v>828</v>
      </c>
      <c r="E69" s="34" t="s">
        <v>214</v>
      </c>
      <c r="F69" s="31">
        <v>6000</v>
      </c>
    </row>
    <row r="70" spans="1:6" ht="36" customHeight="1">
      <c r="A70" s="45" t="s">
        <v>278</v>
      </c>
      <c r="B70" s="39" t="s">
        <v>208</v>
      </c>
      <c r="C70" s="39" t="s">
        <v>277</v>
      </c>
      <c r="D70" s="39"/>
      <c r="E70" s="39"/>
      <c r="F70" s="30">
        <f>SUM(F71)</f>
        <v>625500</v>
      </c>
    </row>
    <row r="71" spans="1:6" ht="17.25" customHeight="1">
      <c r="A71" s="73" t="s">
        <v>250</v>
      </c>
      <c r="B71" s="34" t="s">
        <v>208</v>
      </c>
      <c r="C71" s="34" t="s">
        <v>277</v>
      </c>
      <c r="D71" s="34" t="s">
        <v>335</v>
      </c>
      <c r="E71" s="34"/>
      <c r="F71" s="31">
        <f>SUM(F72+F75)</f>
        <v>625500</v>
      </c>
    </row>
    <row r="72" spans="1:6" ht="21.75" customHeight="1">
      <c r="A72" s="73" t="s">
        <v>251</v>
      </c>
      <c r="B72" s="34" t="s">
        <v>208</v>
      </c>
      <c r="C72" s="34" t="s">
        <v>277</v>
      </c>
      <c r="D72" s="34" t="s">
        <v>336</v>
      </c>
      <c r="E72" s="34"/>
      <c r="F72" s="31">
        <f>SUM(F73)</f>
        <v>588000</v>
      </c>
    </row>
    <row r="73" spans="1:6" ht="15" customHeight="1">
      <c r="A73" s="43" t="s">
        <v>281</v>
      </c>
      <c r="B73" s="34" t="s">
        <v>208</v>
      </c>
      <c r="C73" s="34" t="s">
        <v>277</v>
      </c>
      <c r="D73" s="34" t="s">
        <v>337</v>
      </c>
      <c r="E73" s="34"/>
      <c r="F73" s="31">
        <f>SUM(F74)</f>
        <v>588000</v>
      </c>
    </row>
    <row r="74" spans="1:6" ht="47.25" customHeight="1">
      <c r="A74" s="48" t="s">
        <v>282</v>
      </c>
      <c r="B74" s="34" t="s">
        <v>252</v>
      </c>
      <c r="C74" s="34" t="s">
        <v>253</v>
      </c>
      <c r="D74" s="34" t="s">
        <v>337</v>
      </c>
      <c r="E74" s="34" t="s">
        <v>211</v>
      </c>
      <c r="F74" s="31">
        <v>588000</v>
      </c>
    </row>
    <row r="75" spans="1:6" ht="15.75" customHeight="1">
      <c r="A75" s="47" t="s">
        <v>86</v>
      </c>
      <c r="B75" s="34" t="s">
        <v>208</v>
      </c>
      <c r="C75" s="34" t="s">
        <v>277</v>
      </c>
      <c r="D75" s="34" t="s">
        <v>82</v>
      </c>
      <c r="E75" s="34"/>
      <c r="F75" s="31">
        <f>SUM(F76)</f>
        <v>37500</v>
      </c>
    </row>
    <row r="76" spans="1:6" ht="18" customHeight="1">
      <c r="A76" s="43" t="s">
        <v>281</v>
      </c>
      <c r="B76" s="34" t="s">
        <v>208</v>
      </c>
      <c r="C76" s="34" t="s">
        <v>277</v>
      </c>
      <c r="D76" s="34" t="s">
        <v>87</v>
      </c>
      <c r="E76" s="34"/>
      <c r="F76" s="31">
        <f>SUM(F77+F78)</f>
        <v>37500</v>
      </c>
    </row>
    <row r="77" spans="1:6" ht="48" customHeight="1">
      <c r="A77" s="48" t="s">
        <v>282</v>
      </c>
      <c r="B77" s="34" t="s">
        <v>208</v>
      </c>
      <c r="C77" s="34" t="s">
        <v>277</v>
      </c>
      <c r="D77" s="34" t="s">
        <v>87</v>
      </c>
      <c r="E77" s="34" t="s">
        <v>211</v>
      </c>
      <c r="F77" s="31">
        <v>29000</v>
      </c>
    </row>
    <row r="78" spans="1:6" ht="29.25" customHeight="1">
      <c r="A78" s="40" t="s">
        <v>156</v>
      </c>
      <c r="B78" s="34" t="s">
        <v>208</v>
      </c>
      <c r="C78" s="34" t="s">
        <v>277</v>
      </c>
      <c r="D78" s="34" t="s">
        <v>87</v>
      </c>
      <c r="E78" s="34" t="s">
        <v>214</v>
      </c>
      <c r="F78" s="31">
        <v>8500</v>
      </c>
    </row>
    <row r="79" spans="1:6" ht="15">
      <c r="A79" s="45" t="s">
        <v>285</v>
      </c>
      <c r="B79" s="39" t="s">
        <v>208</v>
      </c>
      <c r="C79" s="38">
        <v>11</v>
      </c>
      <c r="D79" s="38"/>
      <c r="E79" s="34"/>
      <c r="F79" s="30">
        <f>SUM(F80)</f>
        <v>500000</v>
      </c>
    </row>
    <row r="80" spans="1:6" ht="15">
      <c r="A80" s="53" t="s">
        <v>284</v>
      </c>
      <c r="B80" s="34" t="s">
        <v>208</v>
      </c>
      <c r="C80" s="36">
        <v>11</v>
      </c>
      <c r="D80" s="36" t="s">
        <v>338</v>
      </c>
      <c r="E80" s="34"/>
      <c r="F80" s="31">
        <f>SUM(F81)</f>
        <v>500000</v>
      </c>
    </row>
    <row r="81" spans="1:6" ht="17.25" customHeight="1">
      <c r="A81" s="53" t="s">
        <v>285</v>
      </c>
      <c r="B81" s="34" t="s">
        <v>208</v>
      </c>
      <c r="C81" s="36">
        <v>11</v>
      </c>
      <c r="D81" s="36" t="s">
        <v>339</v>
      </c>
      <c r="E81" s="34"/>
      <c r="F81" s="31">
        <f>SUM(F82)</f>
        <v>500000</v>
      </c>
    </row>
    <row r="82" spans="1:6" ht="15" customHeight="1">
      <c r="A82" s="43" t="s">
        <v>192</v>
      </c>
      <c r="B82" s="34" t="s">
        <v>208</v>
      </c>
      <c r="C82" s="36">
        <v>11</v>
      </c>
      <c r="D82" s="36" t="s">
        <v>340</v>
      </c>
      <c r="E82" s="34"/>
      <c r="F82" s="31">
        <f>SUM(F83)</f>
        <v>500000</v>
      </c>
    </row>
    <row r="83" spans="1:6" ht="18" customHeight="1">
      <c r="A83" s="43" t="s">
        <v>216</v>
      </c>
      <c r="B83" s="34" t="s">
        <v>208</v>
      </c>
      <c r="C83" s="36">
        <v>11</v>
      </c>
      <c r="D83" s="36" t="s">
        <v>340</v>
      </c>
      <c r="E83" s="34" t="s">
        <v>215</v>
      </c>
      <c r="F83" s="31">
        <v>500000</v>
      </c>
    </row>
    <row r="84" spans="1:6" ht="22.5" customHeight="1">
      <c r="A84" s="45" t="s">
        <v>220</v>
      </c>
      <c r="B84" s="39" t="s">
        <v>208</v>
      </c>
      <c r="C84" s="38">
        <v>13</v>
      </c>
      <c r="D84" s="38"/>
      <c r="E84" s="34"/>
      <c r="F84" s="30">
        <f>SUM(F85+F93+F116+F123+F136+F111+F98)</f>
        <v>16781319</v>
      </c>
    </row>
    <row r="85" spans="1:6" ht="44.25" customHeight="1">
      <c r="A85" s="8" t="s">
        <v>249</v>
      </c>
      <c r="B85" s="39" t="s">
        <v>208</v>
      </c>
      <c r="C85" s="38">
        <v>13</v>
      </c>
      <c r="D85" s="38" t="s">
        <v>309</v>
      </c>
      <c r="E85" s="39"/>
      <c r="F85" s="30">
        <f>SUM(F86)</f>
        <v>162400</v>
      </c>
    </row>
    <row r="86" spans="1:6" ht="62.25" customHeight="1">
      <c r="A86" s="9" t="s">
        <v>310</v>
      </c>
      <c r="B86" s="34" t="s">
        <v>208</v>
      </c>
      <c r="C86" s="36">
        <v>13</v>
      </c>
      <c r="D86" s="36" t="s">
        <v>311</v>
      </c>
      <c r="E86" s="34"/>
      <c r="F86" s="31">
        <f>SUM(F88+F90)</f>
        <v>162400</v>
      </c>
    </row>
    <row r="87" spans="1:6" ht="48" customHeight="1">
      <c r="A87" s="9" t="s">
        <v>341</v>
      </c>
      <c r="B87" s="34" t="s">
        <v>208</v>
      </c>
      <c r="C87" s="36">
        <v>13</v>
      </c>
      <c r="D87" s="36" t="s">
        <v>98</v>
      </c>
      <c r="E87" s="34"/>
      <c r="F87" s="31">
        <f>SUM(F88)</f>
        <v>112400</v>
      </c>
    </row>
    <row r="88" spans="1:6" ht="34.5" customHeight="1">
      <c r="A88" s="43" t="s">
        <v>286</v>
      </c>
      <c r="B88" s="34" t="s">
        <v>208</v>
      </c>
      <c r="C88" s="36">
        <v>13</v>
      </c>
      <c r="D88" s="36" t="s">
        <v>97</v>
      </c>
      <c r="E88" s="34"/>
      <c r="F88" s="31">
        <f>SUM(F89)</f>
        <v>112400</v>
      </c>
    </row>
    <row r="89" spans="1:6" ht="30">
      <c r="A89" s="43" t="s">
        <v>298</v>
      </c>
      <c r="B89" s="34" t="s">
        <v>208</v>
      </c>
      <c r="C89" s="36">
        <v>13</v>
      </c>
      <c r="D89" s="36" t="s">
        <v>97</v>
      </c>
      <c r="E89" s="34" t="s">
        <v>292</v>
      </c>
      <c r="F89" s="31">
        <v>112400</v>
      </c>
    </row>
    <row r="90" spans="1:6" ht="33" customHeight="1">
      <c r="A90" s="43" t="s">
        <v>47</v>
      </c>
      <c r="B90" s="34" t="s">
        <v>208</v>
      </c>
      <c r="C90" s="36">
        <v>13</v>
      </c>
      <c r="D90" s="36" t="s">
        <v>48</v>
      </c>
      <c r="E90" s="34"/>
      <c r="F90" s="31">
        <f>SUM(F91)</f>
        <v>50000</v>
      </c>
    </row>
    <row r="91" spans="1:6" ht="15">
      <c r="A91" s="40" t="s">
        <v>191</v>
      </c>
      <c r="B91" s="34" t="s">
        <v>208</v>
      </c>
      <c r="C91" s="36">
        <v>13</v>
      </c>
      <c r="D91" s="36" t="s">
        <v>69</v>
      </c>
      <c r="E91" s="34"/>
      <c r="F91" s="31">
        <f>SUM(F92)</f>
        <v>50000</v>
      </c>
    </row>
    <row r="92" spans="1:6" ht="30">
      <c r="A92" s="40" t="s">
        <v>156</v>
      </c>
      <c r="B92" s="34" t="s">
        <v>208</v>
      </c>
      <c r="C92" s="36">
        <v>13</v>
      </c>
      <c r="D92" s="36" t="s">
        <v>69</v>
      </c>
      <c r="E92" s="34" t="s">
        <v>214</v>
      </c>
      <c r="F92" s="31">
        <v>50000</v>
      </c>
    </row>
    <row r="93" spans="1:6" ht="29.25">
      <c r="A93" s="8" t="s">
        <v>343</v>
      </c>
      <c r="B93" s="39" t="s">
        <v>208</v>
      </c>
      <c r="C93" s="38">
        <v>13</v>
      </c>
      <c r="D93" s="38" t="s">
        <v>344</v>
      </c>
      <c r="E93" s="39"/>
      <c r="F93" s="30">
        <f>SUM(F94)</f>
        <v>50000</v>
      </c>
    </row>
    <row r="94" spans="1:6" ht="45">
      <c r="A94" s="9" t="s">
        <v>345</v>
      </c>
      <c r="B94" s="34" t="s">
        <v>208</v>
      </c>
      <c r="C94" s="36">
        <v>13</v>
      </c>
      <c r="D94" s="36" t="s">
        <v>346</v>
      </c>
      <c r="E94" s="34"/>
      <c r="F94" s="31">
        <f>SUM(F97)</f>
        <v>50000</v>
      </c>
    </row>
    <row r="95" spans="1:6" ht="30">
      <c r="A95" s="9" t="s">
        <v>347</v>
      </c>
      <c r="B95" s="34" t="s">
        <v>208</v>
      </c>
      <c r="C95" s="36">
        <v>13</v>
      </c>
      <c r="D95" s="36" t="s">
        <v>348</v>
      </c>
      <c r="E95" s="34"/>
      <c r="F95" s="31">
        <f>SUM(F97)</f>
        <v>50000</v>
      </c>
    </row>
    <row r="96" spans="1:6" ht="15">
      <c r="A96" s="9" t="s">
        <v>349</v>
      </c>
      <c r="B96" s="34" t="s">
        <v>208</v>
      </c>
      <c r="C96" s="36">
        <v>13</v>
      </c>
      <c r="D96" s="36" t="s">
        <v>350</v>
      </c>
      <c r="E96" s="34"/>
      <c r="F96" s="31">
        <f>SUM(F97)</f>
        <v>50000</v>
      </c>
    </row>
    <row r="97" spans="1:6" ht="30">
      <c r="A97" s="40" t="s">
        <v>156</v>
      </c>
      <c r="B97" s="34" t="s">
        <v>208</v>
      </c>
      <c r="C97" s="36">
        <v>13</v>
      </c>
      <c r="D97" s="36" t="s">
        <v>350</v>
      </c>
      <c r="E97" s="34" t="s">
        <v>214</v>
      </c>
      <c r="F97" s="31">
        <v>50000</v>
      </c>
    </row>
    <row r="98" spans="1:6" ht="29.25">
      <c r="A98" s="105" t="s">
        <v>171</v>
      </c>
      <c r="B98" s="39" t="s">
        <v>208</v>
      </c>
      <c r="C98" s="38">
        <v>13</v>
      </c>
      <c r="D98" s="38" t="s">
        <v>172</v>
      </c>
      <c r="E98" s="39"/>
      <c r="F98" s="30">
        <f>SUM(F99+F104+F107)</f>
        <v>57500</v>
      </c>
    </row>
    <row r="99" spans="1:6" ht="45">
      <c r="A99" s="106" t="s">
        <v>179</v>
      </c>
      <c r="B99" s="34" t="s">
        <v>208</v>
      </c>
      <c r="C99" s="36">
        <v>13</v>
      </c>
      <c r="D99" s="36" t="s">
        <v>176</v>
      </c>
      <c r="E99" s="34"/>
      <c r="F99" s="31">
        <f>SUM(F100)</f>
        <v>1500</v>
      </c>
    </row>
    <row r="100" spans="1:6" ht="45">
      <c r="A100" s="108" t="s">
        <v>501</v>
      </c>
      <c r="B100" s="34" t="s">
        <v>208</v>
      </c>
      <c r="C100" s="36">
        <v>13</v>
      </c>
      <c r="D100" s="36" t="s">
        <v>177</v>
      </c>
      <c r="E100" s="34"/>
      <c r="F100" s="31">
        <f>SUM(F101)</f>
        <v>1500</v>
      </c>
    </row>
    <row r="101" spans="1:6" ht="30">
      <c r="A101" s="106" t="s">
        <v>181</v>
      </c>
      <c r="B101" s="34" t="s">
        <v>208</v>
      </c>
      <c r="C101" s="36">
        <v>13</v>
      </c>
      <c r="D101" s="36" t="s">
        <v>178</v>
      </c>
      <c r="E101" s="34"/>
      <c r="F101" s="31">
        <f>SUM(F102)</f>
        <v>1500</v>
      </c>
    </row>
    <row r="102" spans="1:6" ht="30">
      <c r="A102" s="40" t="s">
        <v>156</v>
      </c>
      <c r="B102" s="34" t="s">
        <v>208</v>
      </c>
      <c r="C102" s="36">
        <v>13</v>
      </c>
      <c r="D102" s="36" t="s">
        <v>178</v>
      </c>
      <c r="E102" s="34" t="s">
        <v>214</v>
      </c>
      <c r="F102" s="31">
        <v>1500</v>
      </c>
    </row>
    <row r="103" spans="1:6" ht="63">
      <c r="A103" s="113" t="s">
        <v>503</v>
      </c>
      <c r="B103" s="115" t="s">
        <v>208</v>
      </c>
      <c r="C103" s="116">
        <v>13</v>
      </c>
      <c r="D103" s="116" t="s">
        <v>174</v>
      </c>
      <c r="E103" s="115"/>
      <c r="F103" s="117">
        <f>SUM(F104)</f>
        <v>35000</v>
      </c>
    </row>
    <row r="104" spans="1:6" ht="47.25">
      <c r="A104" s="114" t="s">
        <v>502</v>
      </c>
      <c r="B104" s="34" t="s">
        <v>208</v>
      </c>
      <c r="C104" s="36">
        <v>13</v>
      </c>
      <c r="D104" s="36" t="s">
        <v>188</v>
      </c>
      <c r="E104" s="34"/>
      <c r="F104" s="31">
        <f>SUM(F105)</f>
        <v>35000</v>
      </c>
    </row>
    <row r="105" spans="1:6" ht="30">
      <c r="A105" s="91" t="s">
        <v>181</v>
      </c>
      <c r="B105" s="34" t="s">
        <v>208</v>
      </c>
      <c r="C105" s="36">
        <v>13</v>
      </c>
      <c r="D105" s="36" t="s">
        <v>175</v>
      </c>
      <c r="E105" s="34"/>
      <c r="F105" s="31">
        <f>SUM(F106)</f>
        <v>35000</v>
      </c>
    </row>
    <row r="106" spans="1:6" ht="30">
      <c r="A106" s="40" t="s">
        <v>156</v>
      </c>
      <c r="B106" s="34" t="s">
        <v>208</v>
      </c>
      <c r="C106" s="36">
        <v>13</v>
      </c>
      <c r="D106" s="36" t="s">
        <v>175</v>
      </c>
      <c r="E106" s="34" t="s">
        <v>214</v>
      </c>
      <c r="F106" s="31">
        <v>35000</v>
      </c>
    </row>
    <row r="107" spans="1:6" ht="45">
      <c r="A107" s="107" t="s">
        <v>187</v>
      </c>
      <c r="B107" s="34" t="s">
        <v>208</v>
      </c>
      <c r="C107" s="36">
        <v>13</v>
      </c>
      <c r="D107" s="36" t="s">
        <v>182</v>
      </c>
      <c r="E107" s="34"/>
      <c r="F107" s="31">
        <f>SUM(F108)</f>
        <v>21000</v>
      </c>
    </row>
    <row r="108" spans="1:6" ht="30">
      <c r="A108" s="77" t="s">
        <v>186</v>
      </c>
      <c r="B108" s="34" t="s">
        <v>208</v>
      </c>
      <c r="C108" s="36">
        <v>13</v>
      </c>
      <c r="D108" s="36" t="s">
        <v>183</v>
      </c>
      <c r="E108" s="34"/>
      <c r="F108" s="31">
        <f>SUM(F109)</f>
        <v>21000</v>
      </c>
    </row>
    <row r="109" spans="1:6" ht="15">
      <c r="A109" s="106" t="s">
        <v>185</v>
      </c>
      <c r="B109" s="34" t="s">
        <v>208</v>
      </c>
      <c r="C109" s="36">
        <v>13</v>
      </c>
      <c r="D109" s="36" t="s">
        <v>184</v>
      </c>
      <c r="E109" s="34"/>
      <c r="F109" s="31">
        <f>SUM(F110)</f>
        <v>21000</v>
      </c>
    </row>
    <row r="110" spans="1:6" ht="30">
      <c r="A110" s="40" t="s">
        <v>156</v>
      </c>
      <c r="B110" s="34" t="s">
        <v>208</v>
      </c>
      <c r="C110" s="36">
        <v>13</v>
      </c>
      <c r="D110" s="36" t="s">
        <v>184</v>
      </c>
      <c r="E110" s="34" t="s">
        <v>214</v>
      </c>
      <c r="F110" s="31">
        <v>21000</v>
      </c>
    </row>
    <row r="111" spans="1:6" ht="29.25">
      <c r="A111" s="41" t="s">
        <v>351</v>
      </c>
      <c r="B111" s="39" t="s">
        <v>208</v>
      </c>
      <c r="C111" s="38">
        <v>13</v>
      </c>
      <c r="D111" s="38" t="s">
        <v>352</v>
      </c>
      <c r="E111" s="39"/>
      <c r="F111" s="30">
        <f>SUM(F112)</f>
        <v>140000</v>
      </c>
    </row>
    <row r="112" spans="1:6" ht="45" customHeight="1">
      <c r="A112" s="9" t="s">
        <v>353</v>
      </c>
      <c r="B112" s="34" t="s">
        <v>252</v>
      </c>
      <c r="C112" s="36">
        <v>13</v>
      </c>
      <c r="D112" s="36" t="s">
        <v>354</v>
      </c>
      <c r="E112" s="34"/>
      <c r="F112" s="31">
        <f>SUM(F114)</f>
        <v>140000</v>
      </c>
    </row>
    <row r="113" spans="1:6" ht="33" customHeight="1">
      <c r="A113" s="9" t="s">
        <v>355</v>
      </c>
      <c r="B113" s="34" t="s">
        <v>208</v>
      </c>
      <c r="C113" s="36">
        <v>13</v>
      </c>
      <c r="D113" s="36" t="s">
        <v>356</v>
      </c>
      <c r="E113" s="34"/>
      <c r="F113" s="31">
        <f>SUM(F114)</f>
        <v>140000</v>
      </c>
    </row>
    <row r="114" spans="1:6" ht="15">
      <c r="A114" s="74" t="s">
        <v>245</v>
      </c>
      <c r="B114" s="34" t="s">
        <v>208</v>
      </c>
      <c r="C114" s="36">
        <v>13</v>
      </c>
      <c r="D114" s="36" t="s">
        <v>357</v>
      </c>
      <c r="E114" s="34"/>
      <c r="F114" s="31">
        <f>SUM(F115)</f>
        <v>140000</v>
      </c>
    </row>
    <row r="115" spans="1:6" ht="45">
      <c r="A115" s="47" t="s">
        <v>282</v>
      </c>
      <c r="B115" s="34" t="s">
        <v>208</v>
      </c>
      <c r="C115" s="36">
        <v>13</v>
      </c>
      <c r="D115" s="36" t="s">
        <v>357</v>
      </c>
      <c r="E115" s="34" t="s">
        <v>211</v>
      </c>
      <c r="F115" s="31">
        <v>140000</v>
      </c>
    </row>
    <row r="116" spans="1:6" ht="39.75" customHeight="1">
      <c r="A116" s="68" t="s">
        <v>221</v>
      </c>
      <c r="B116" s="39" t="s">
        <v>208</v>
      </c>
      <c r="C116" s="38">
        <v>13</v>
      </c>
      <c r="D116" s="38" t="s">
        <v>358</v>
      </c>
      <c r="E116" s="39"/>
      <c r="F116" s="30">
        <f>SUM(F117)</f>
        <v>3190417</v>
      </c>
    </row>
    <row r="117" spans="1:6" ht="15">
      <c r="A117" s="73" t="s">
        <v>293</v>
      </c>
      <c r="B117" s="34" t="s">
        <v>208</v>
      </c>
      <c r="C117" s="36">
        <v>13</v>
      </c>
      <c r="D117" s="36" t="s">
        <v>359</v>
      </c>
      <c r="E117" s="34"/>
      <c r="F117" s="31">
        <f>SUM(F118+F121)</f>
        <v>3190417</v>
      </c>
    </row>
    <row r="118" spans="1:6" ht="15">
      <c r="A118" s="40" t="s">
        <v>191</v>
      </c>
      <c r="B118" s="34" t="s">
        <v>252</v>
      </c>
      <c r="C118" s="36">
        <v>13</v>
      </c>
      <c r="D118" s="36" t="s">
        <v>360</v>
      </c>
      <c r="E118" s="34"/>
      <c r="F118" s="31">
        <f>SUM(F119:F120)</f>
        <v>3070417</v>
      </c>
    </row>
    <row r="119" spans="1:6" ht="30">
      <c r="A119" s="40" t="s">
        <v>156</v>
      </c>
      <c r="B119" s="34" t="s">
        <v>208</v>
      </c>
      <c r="C119" s="36">
        <v>13</v>
      </c>
      <c r="D119" s="36" t="s">
        <v>360</v>
      </c>
      <c r="E119" s="34" t="s">
        <v>214</v>
      </c>
      <c r="F119" s="31">
        <v>215970</v>
      </c>
    </row>
    <row r="120" spans="1:6" ht="15">
      <c r="A120" s="43" t="s">
        <v>216</v>
      </c>
      <c r="B120" s="34" t="s">
        <v>208</v>
      </c>
      <c r="C120" s="36">
        <v>13</v>
      </c>
      <c r="D120" s="36" t="s">
        <v>360</v>
      </c>
      <c r="E120" s="34" t="s">
        <v>215</v>
      </c>
      <c r="F120" s="31">
        <v>2854447</v>
      </c>
    </row>
    <row r="121" spans="1:6" ht="15">
      <c r="A121" s="43" t="s">
        <v>129</v>
      </c>
      <c r="B121" s="34" t="s">
        <v>208</v>
      </c>
      <c r="C121" s="36">
        <v>13</v>
      </c>
      <c r="D121" s="36" t="s">
        <v>128</v>
      </c>
      <c r="E121" s="34"/>
      <c r="F121" s="31">
        <f>SUM(F122)</f>
        <v>120000</v>
      </c>
    </row>
    <row r="122" spans="1:6" ht="30">
      <c r="A122" s="40" t="s">
        <v>156</v>
      </c>
      <c r="B122" s="34" t="s">
        <v>208</v>
      </c>
      <c r="C122" s="36">
        <v>13</v>
      </c>
      <c r="D122" s="36" t="s">
        <v>128</v>
      </c>
      <c r="E122" s="34" t="s">
        <v>214</v>
      </c>
      <c r="F122" s="31">
        <v>120000</v>
      </c>
    </row>
    <row r="123" spans="1:6" ht="15">
      <c r="A123" s="75" t="s">
        <v>246</v>
      </c>
      <c r="B123" s="39" t="s">
        <v>208</v>
      </c>
      <c r="C123" s="38">
        <v>13</v>
      </c>
      <c r="D123" s="38" t="s">
        <v>331</v>
      </c>
      <c r="E123" s="39"/>
      <c r="F123" s="30">
        <f>SUM(F124)</f>
        <v>1781801</v>
      </c>
    </row>
    <row r="124" spans="1:6" ht="15">
      <c r="A124" s="72" t="s">
        <v>247</v>
      </c>
      <c r="B124" s="34" t="s">
        <v>208</v>
      </c>
      <c r="C124" s="36">
        <v>13</v>
      </c>
      <c r="D124" s="36" t="s">
        <v>362</v>
      </c>
      <c r="E124" s="34"/>
      <c r="F124" s="31">
        <f>SUM(F131+F134+F125+F127+F129)</f>
        <v>1781801</v>
      </c>
    </row>
    <row r="125" spans="1:6" ht="15">
      <c r="A125" s="72" t="s">
        <v>794</v>
      </c>
      <c r="B125" s="34" t="s">
        <v>208</v>
      </c>
      <c r="C125" s="36">
        <v>13</v>
      </c>
      <c r="D125" s="36" t="s">
        <v>792</v>
      </c>
      <c r="E125" s="34"/>
      <c r="F125" s="197">
        <v>17339</v>
      </c>
    </row>
    <row r="126" spans="1:6" ht="30">
      <c r="A126" s="40" t="s">
        <v>156</v>
      </c>
      <c r="B126" s="34" t="s">
        <v>208</v>
      </c>
      <c r="C126" s="36">
        <v>13</v>
      </c>
      <c r="D126" s="36" t="s">
        <v>792</v>
      </c>
      <c r="E126" s="34" t="s">
        <v>214</v>
      </c>
      <c r="F126" s="197">
        <v>17339</v>
      </c>
    </row>
    <row r="127" spans="1:6" ht="47.25" customHeight="1">
      <c r="A127" s="9" t="s">
        <v>793</v>
      </c>
      <c r="B127" s="34" t="s">
        <v>208</v>
      </c>
      <c r="C127" s="36">
        <v>13</v>
      </c>
      <c r="D127" s="36" t="s">
        <v>795</v>
      </c>
      <c r="E127" s="34"/>
      <c r="F127" s="31">
        <v>23700</v>
      </c>
    </row>
    <row r="128" spans="1:6" ht="45.75" customHeight="1">
      <c r="A128" s="47" t="s">
        <v>282</v>
      </c>
      <c r="B128" s="34" t="s">
        <v>208</v>
      </c>
      <c r="C128" s="36">
        <v>13</v>
      </c>
      <c r="D128" s="36" t="s">
        <v>795</v>
      </c>
      <c r="E128" s="34" t="s">
        <v>211</v>
      </c>
      <c r="F128" s="31">
        <v>23700</v>
      </c>
    </row>
    <row r="129" spans="1:6" ht="15">
      <c r="A129" s="72" t="s">
        <v>797</v>
      </c>
      <c r="B129" s="34" t="s">
        <v>208</v>
      </c>
      <c r="C129" s="36">
        <v>13</v>
      </c>
      <c r="D129" s="36" t="s">
        <v>796</v>
      </c>
      <c r="E129" s="34"/>
      <c r="F129" s="31">
        <f>SUM(F130)</f>
        <v>819610</v>
      </c>
    </row>
    <row r="130" spans="1:6" ht="30">
      <c r="A130" s="40" t="s">
        <v>156</v>
      </c>
      <c r="B130" s="34" t="s">
        <v>208</v>
      </c>
      <c r="C130" s="36">
        <v>13</v>
      </c>
      <c r="D130" s="36" t="s">
        <v>796</v>
      </c>
      <c r="E130" s="34" t="s">
        <v>214</v>
      </c>
      <c r="F130" s="31">
        <v>819610</v>
      </c>
    </row>
    <row r="131" spans="1:6" ht="80.25" customHeight="1">
      <c r="A131" s="74" t="s">
        <v>363</v>
      </c>
      <c r="B131" s="34" t="s">
        <v>208</v>
      </c>
      <c r="C131" s="36">
        <v>13</v>
      </c>
      <c r="D131" s="36" t="s">
        <v>364</v>
      </c>
      <c r="E131" s="34"/>
      <c r="F131" s="31">
        <f>SUM(F132:F133)</f>
        <v>891152</v>
      </c>
    </row>
    <row r="132" spans="1:6" ht="43.5" customHeight="1">
      <c r="A132" s="47" t="s">
        <v>282</v>
      </c>
      <c r="B132" s="34" t="s">
        <v>208</v>
      </c>
      <c r="C132" s="36">
        <v>13</v>
      </c>
      <c r="D132" s="36" t="s">
        <v>364</v>
      </c>
      <c r="E132" s="34" t="s">
        <v>211</v>
      </c>
      <c r="F132" s="31">
        <v>793152</v>
      </c>
    </row>
    <row r="133" spans="1:6" ht="33" customHeight="1">
      <c r="A133" s="40" t="s">
        <v>156</v>
      </c>
      <c r="B133" s="34" t="s">
        <v>208</v>
      </c>
      <c r="C133" s="36">
        <v>13</v>
      </c>
      <c r="D133" s="36" t="s">
        <v>364</v>
      </c>
      <c r="E133" s="34" t="s">
        <v>214</v>
      </c>
      <c r="F133" s="31">
        <v>98000</v>
      </c>
    </row>
    <row r="134" spans="1:6" ht="15">
      <c r="A134" s="47" t="s">
        <v>713</v>
      </c>
      <c r="B134" s="34" t="s">
        <v>208</v>
      </c>
      <c r="C134" s="36">
        <v>13</v>
      </c>
      <c r="D134" s="36" t="s">
        <v>714</v>
      </c>
      <c r="E134" s="34"/>
      <c r="F134" s="31">
        <f>SUM(F135)</f>
        <v>30000</v>
      </c>
    </row>
    <row r="135" spans="1:6" ht="15">
      <c r="A135" s="47" t="s">
        <v>506</v>
      </c>
      <c r="B135" s="34" t="s">
        <v>208</v>
      </c>
      <c r="C135" s="36">
        <v>13</v>
      </c>
      <c r="D135" s="36" t="s">
        <v>714</v>
      </c>
      <c r="E135" s="34" t="s">
        <v>236</v>
      </c>
      <c r="F135" s="31">
        <v>30000</v>
      </c>
    </row>
    <row r="136" spans="1:6" ht="28.5">
      <c r="A136" s="68" t="s">
        <v>254</v>
      </c>
      <c r="B136" s="39" t="s">
        <v>208</v>
      </c>
      <c r="C136" s="38">
        <v>13</v>
      </c>
      <c r="D136" s="38" t="s">
        <v>365</v>
      </c>
      <c r="E136" s="39"/>
      <c r="F136" s="30">
        <f>SUM(F137)</f>
        <v>11399201</v>
      </c>
    </row>
    <row r="137" spans="1:6" ht="39" customHeight="1">
      <c r="A137" s="51" t="s">
        <v>255</v>
      </c>
      <c r="B137" s="34" t="s">
        <v>208</v>
      </c>
      <c r="C137" s="36">
        <v>13</v>
      </c>
      <c r="D137" s="36" t="s">
        <v>366</v>
      </c>
      <c r="E137" s="34"/>
      <c r="F137" s="31">
        <f>SUM(F138)</f>
        <v>11399201</v>
      </c>
    </row>
    <row r="138" spans="1:6" ht="33" customHeight="1">
      <c r="A138" s="74" t="s">
        <v>287</v>
      </c>
      <c r="B138" s="34" t="s">
        <v>208</v>
      </c>
      <c r="C138" s="36">
        <v>13</v>
      </c>
      <c r="D138" s="36" t="s">
        <v>367</v>
      </c>
      <c r="E138" s="34"/>
      <c r="F138" s="31">
        <f>SUM(F139:F141)</f>
        <v>11399201</v>
      </c>
    </row>
    <row r="139" spans="1:6" ht="45">
      <c r="A139" s="47" t="s">
        <v>282</v>
      </c>
      <c r="B139" s="34" t="s">
        <v>208</v>
      </c>
      <c r="C139" s="36">
        <v>13</v>
      </c>
      <c r="D139" s="36" t="s">
        <v>367</v>
      </c>
      <c r="E139" s="34" t="s">
        <v>211</v>
      </c>
      <c r="F139" s="31">
        <v>6823200</v>
      </c>
    </row>
    <row r="140" spans="1:6" ht="34.5" customHeight="1">
      <c r="A140" s="40" t="s">
        <v>156</v>
      </c>
      <c r="B140" s="34" t="s">
        <v>208</v>
      </c>
      <c r="C140" s="36">
        <v>13</v>
      </c>
      <c r="D140" s="36" t="s">
        <v>367</v>
      </c>
      <c r="E140" s="34" t="s">
        <v>214</v>
      </c>
      <c r="F140" s="31">
        <v>2931870</v>
      </c>
    </row>
    <row r="141" spans="1:6" ht="15">
      <c r="A141" s="43" t="s">
        <v>216</v>
      </c>
      <c r="B141" s="34" t="s">
        <v>208</v>
      </c>
      <c r="C141" s="36">
        <v>13</v>
      </c>
      <c r="D141" s="36" t="s">
        <v>367</v>
      </c>
      <c r="E141" s="34" t="s">
        <v>215</v>
      </c>
      <c r="F141" s="31">
        <v>1644131</v>
      </c>
    </row>
    <row r="142" spans="1:6" ht="24" customHeight="1">
      <c r="A142" s="45" t="s">
        <v>279</v>
      </c>
      <c r="B142" s="39" t="s">
        <v>213</v>
      </c>
      <c r="C142" s="38"/>
      <c r="D142" s="38"/>
      <c r="E142" s="34"/>
      <c r="F142" s="30">
        <f>SUM(F143)</f>
        <v>934000</v>
      </c>
    </row>
    <row r="143" spans="1:6" ht="32.25" customHeight="1">
      <c r="A143" s="45" t="s">
        <v>280</v>
      </c>
      <c r="B143" s="39" t="s">
        <v>213</v>
      </c>
      <c r="C143" s="42" t="s">
        <v>229</v>
      </c>
      <c r="D143" s="38"/>
      <c r="E143" s="34"/>
      <c r="F143" s="30">
        <f>SUM(F144)</f>
        <v>934000</v>
      </c>
    </row>
    <row r="144" spans="1:6" ht="43.5" customHeight="1">
      <c r="A144" s="67" t="s">
        <v>368</v>
      </c>
      <c r="B144" s="34" t="s">
        <v>213</v>
      </c>
      <c r="C144" s="33" t="s">
        <v>229</v>
      </c>
      <c r="D144" s="36" t="s">
        <v>369</v>
      </c>
      <c r="E144" s="34"/>
      <c r="F144" s="31">
        <f>SUM(F145)</f>
        <v>934000</v>
      </c>
    </row>
    <row r="145" spans="1:6" ht="102" customHeight="1">
      <c r="A145" s="51" t="s">
        <v>258</v>
      </c>
      <c r="B145" s="34" t="s">
        <v>213</v>
      </c>
      <c r="C145" s="33" t="s">
        <v>229</v>
      </c>
      <c r="D145" s="36" t="s">
        <v>370</v>
      </c>
      <c r="E145" s="34"/>
      <c r="F145" s="31">
        <f>SUM(F146+F149+F152)</f>
        <v>934000</v>
      </c>
    </row>
    <row r="146" spans="1:6" ht="45.75" customHeight="1">
      <c r="A146" s="52" t="s">
        <v>371</v>
      </c>
      <c r="B146" s="34" t="s">
        <v>213</v>
      </c>
      <c r="C146" s="33" t="s">
        <v>229</v>
      </c>
      <c r="D146" s="36" t="s">
        <v>372</v>
      </c>
      <c r="E146" s="34"/>
      <c r="F146" s="31">
        <f>SUM(F147)</f>
        <v>795000</v>
      </c>
    </row>
    <row r="147" spans="1:6" ht="33" customHeight="1">
      <c r="A147" s="74" t="s">
        <v>287</v>
      </c>
      <c r="B147" s="34" t="s">
        <v>213</v>
      </c>
      <c r="C147" s="33" t="s">
        <v>229</v>
      </c>
      <c r="D147" s="36" t="s">
        <v>373</v>
      </c>
      <c r="E147" s="34"/>
      <c r="F147" s="31">
        <f>SUM(F148)</f>
        <v>795000</v>
      </c>
    </row>
    <row r="148" spans="1:6" ht="45">
      <c r="A148" s="47" t="s">
        <v>282</v>
      </c>
      <c r="B148" s="34" t="s">
        <v>213</v>
      </c>
      <c r="C148" s="33" t="s">
        <v>229</v>
      </c>
      <c r="D148" s="36" t="s">
        <v>373</v>
      </c>
      <c r="E148" s="34" t="s">
        <v>211</v>
      </c>
      <c r="F148" s="31">
        <v>795000</v>
      </c>
    </row>
    <row r="149" spans="1:6" ht="48.75" customHeight="1">
      <c r="A149" s="9" t="s">
        <v>118</v>
      </c>
      <c r="B149" s="34" t="s">
        <v>213</v>
      </c>
      <c r="C149" s="33" t="s">
        <v>229</v>
      </c>
      <c r="D149" s="36" t="s">
        <v>375</v>
      </c>
      <c r="E149" s="34"/>
      <c r="F149" s="31">
        <f>SUM(F150)</f>
        <v>138000</v>
      </c>
    </row>
    <row r="150" spans="1:6" ht="46.5" customHeight="1">
      <c r="A150" s="40" t="s">
        <v>28</v>
      </c>
      <c r="B150" s="34" t="s">
        <v>213</v>
      </c>
      <c r="C150" s="33" t="s">
        <v>229</v>
      </c>
      <c r="D150" s="36" t="s">
        <v>26</v>
      </c>
      <c r="E150" s="34"/>
      <c r="F150" s="31">
        <f>SUM(F151)</f>
        <v>138000</v>
      </c>
    </row>
    <row r="151" spans="1:6" ht="30" customHeight="1">
      <c r="A151" s="40" t="s">
        <v>156</v>
      </c>
      <c r="B151" s="34" t="s">
        <v>213</v>
      </c>
      <c r="C151" s="33" t="s">
        <v>229</v>
      </c>
      <c r="D151" s="36" t="s">
        <v>26</v>
      </c>
      <c r="E151" s="34" t="s">
        <v>214</v>
      </c>
      <c r="F151" s="31">
        <v>138000</v>
      </c>
    </row>
    <row r="152" spans="1:6" ht="33.75" customHeight="1">
      <c r="A152" s="40" t="s">
        <v>376</v>
      </c>
      <c r="B152" s="34" t="s">
        <v>213</v>
      </c>
      <c r="C152" s="33" t="s">
        <v>229</v>
      </c>
      <c r="D152" s="36" t="s">
        <v>377</v>
      </c>
      <c r="E152" s="34"/>
      <c r="F152" s="31">
        <f>SUM(F153)</f>
        <v>1000</v>
      </c>
    </row>
    <row r="153" spans="1:6" ht="51.75" customHeight="1">
      <c r="A153" s="40" t="s">
        <v>28</v>
      </c>
      <c r="B153" s="34" t="s">
        <v>213</v>
      </c>
      <c r="C153" s="33" t="s">
        <v>229</v>
      </c>
      <c r="D153" s="36" t="s">
        <v>27</v>
      </c>
      <c r="E153" s="34"/>
      <c r="F153" s="31">
        <f>SUM(F154)</f>
        <v>1000</v>
      </c>
    </row>
    <row r="154" spans="1:6" ht="33.75" customHeight="1">
      <c r="A154" s="40" t="s">
        <v>156</v>
      </c>
      <c r="B154" s="34" t="s">
        <v>378</v>
      </c>
      <c r="C154" s="33" t="s">
        <v>229</v>
      </c>
      <c r="D154" s="36" t="s">
        <v>27</v>
      </c>
      <c r="E154" s="34" t="s">
        <v>214</v>
      </c>
      <c r="F154" s="31">
        <v>1000</v>
      </c>
    </row>
    <row r="155" spans="1:6" ht="20.25" customHeight="1">
      <c r="A155" s="45" t="s">
        <v>222</v>
      </c>
      <c r="B155" s="39" t="s">
        <v>218</v>
      </c>
      <c r="C155" s="33"/>
      <c r="D155" s="38"/>
      <c r="E155" s="34"/>
      <c r="F155" s="30">
        <f>SUM(F156+F171)</f>
        <v>14578855</v>
      </c>
    </row>
    <row r="156" spans="1:6" ht="18.75" customHeight="1">
      <c r="A156" s="45" t="s">
        <v>189</v>
      </c>
      <c r="B156" s="39" t="s">
        <v>218</v>
      </c>
      <c r="C156" s="42" t="s">
        <v>229</v>
      </c>
      <c r="D156" s="38"/>
      <c r="E156" s="34"/>
      <c r="F156" s="30">
        <f>SUM(F158)</f>
        <v>13499355</v>
      </c>
    </row>
    <row r="157" spans="1:6" ht="42" customHeight="1">
      <c r="A157" s="8" t="s">
        <v>379</v>
      </c>
      <c r="B157" s="39" t="s">
        <v>218</v>
      </c>
      <c r="C157" s="42" t="s">
        <v>229</v>
      </c>
      <c r="D157" s="38" t="s">
        <v>380</v>
      </c>
      <c r="E157" s="39"/>
      <c r="F157" s="30">
        <f>SUM(F158)</f>
        <v>13499355</v>
      </c>
    </row>
    <row r="158" spans="1:6" ht="63.75" customHeight="1">
      <c r="A158" s="9" t="s">
        <v>381</v>
      </c>
      <c r="B158" s="34" t="s">
        <v>218</v>
      </c>
      <c r="C158" s="33" t="s">
        <v>229</v>
      </c>
      <c r="D158" s="36" t="s">
        <v>382</v>
      </c>
      <c r="E158" s="34"/>
      <c r="F158" s="31">
        <f>SUM(F159+F162)</f>
        <v>13499355</v>
      </c>
    </row>
    <row r="159" spans="1:6" ht="33" customHeight="1">
      <c r="A159" s="9" t="s">
        <v>125</v>
      </c>
      <c r="B159" s="34" t="s">
        <v>218</v>
      </c>
      <c r="C159" s="33" t="s">
        <v>229</v>
      </c>
      <c r="D159" s="36" t="s">
        <v>122</v>
      </c>
      <c r="E159" s="34"/>
      <c r="F159" s="31">
        <f>SUM(F160)</f>
        <v>4720778</v>
      </c>
    </row>
    <row r="160" spans="1:6" ht="33" customHeight="1">
      <c r="A160" s="9" t="s">
        <v>124</v>
      </c>
      <c r="B160" s="34" t="s">
        <v>218</v>
      </c>
      <c r="C160" s="33" t="s">
        <v>229</v>
      </c>
      <c r="D160" s="36" t="s">
        <v>123</v>
      </c>
      <c r="E160" s="34"/>
      <c r="F160" s="31">
        <f>SUM(F161)</f>
        <v>4720778</v>
      </c>
    </row>
    <row r="161" spans="1:6" ht="16.5" customHeight="1">
      <c r="A161" s="40" t="s">
        <v>156</v>
      </c>
      <c r="B161" s="34" t="s">
        <v>218</v>
      </c>
      <c r="C161" s="33" t="s">
        <v>229</v>
      </c>
      <c r="D161" s="36" t="s">
        <v>123</v>
      </c>
      <c r="E161" s="34" t="s">
        <v>214</v>
      </c>
      <c r="F161" s="31">
        <v>4720778</v>
      </c>
    </row>
    <row r="162" spans="1:6" ht="33" customHeight="1">
      <c r="A162" s="9" t="s">
        <v>383</v>
      </c>
      <c r="B162" s="34" t="s">
        <v>218</v>
      </c>
      <c r="C162" s="33" t="s">
        <v>229</v>
      </c>
      <c r="D162" s="36" t="s">
        <v>384</v>
      </c>
      <c r="E162" s="34"/>
      <c r="F162" s="31">
        <f>SUM(F163+F167+F169+F165)</f>
        <v>8778577</v>
      </c>
    </row>
    <row r="163" spans="1:6" ht="47.25" customHeight="1">
      <c r="A163" s="188" t="s">
        <v>840</v>
      </c>
      <c r="B163" s="34" t="s">
        <v>218</v>
      </c>
      <c r="C163" s="33" t="s">
        <v>229</v>
      </c>
      <c r="D163" s="36" t="s">
        <v>838</v>
      </c>
      <c r="E163" s="34"/>
      <c r="F163" s="31">
        <f>SUM(F164)</f>
        <v>3013327</v>
      </c>
    </row>
    <row r="164" spans="1:6" ht="13.5" customHeight="1">
      <c r="A164" s="40" t="s">
        <v>219</v>
      </c>
      <c r="B164" s="34" t="s">
        <v>218</v>
      </c>
      <c r="C164" s="33" t="s">
        <v>229</v>
      </c>
      <c r="D164" s="36" t="s">
        <v>838</v>
      </c>
      <c r="E164" s="34" t="s">
        <v>276</v>
      </c>
      <c r="F164" s="35">
        <v>3013327</v>
      </c>
    </row>
    <row r="165" spans="1:6" ht="27.75" customHeight="1">
      <c r="A165" s="188" t="s">
        <v>841</v>
      </c>
      <c r="B165" s="34" t="s">
        <v>218</v>
      </c>
      <c r="C165" s="33" t="s">
        <v>229</v>
      </c>
      <c r="D165" s="36" t="s">
        <v>839</v>
      </c>
      <c r="E165" s="34"/>
      <c r="F165" s="31">
        <f>SUM(F166)</f>
        <v>3463017</v>
      </c>
    </row>
    <row r="166" spans="1:6" ht="13.5" customHeight="1">
      <c r="A166" s="40" t="s">
        <v>219</v>
      </c>
      <c r="B166" s="34" t="s">
        <v>218</v>
      </c>
      <c r="C166" s="33" t="s">
        <v>229</v>
      </c>
      <c r="D166" s="36" t="s">
        <v>839</v>
      </c>
      <c r="E166" s="34" t="s">
        <v>276</v>
      </c>
      <c r="F166" s="31">
        <v>3463017</v>
      </c>
    </row>
    <row r="167" spans="1:6" ht="58.5" customHeight="1">
      <c r="A167" s="85" t="s">
        <v>159</v>
      </c>
      <c r="B167" s="34" t="s">
        <v>218</v>
      </c>
      <c r="C167" s="33" t="s">
        <v>229</v>
      </c>
      <c r="D167" s="36" t="s">
        <v>157</v>
      </c>
      <c r="E167" s="34"/>
      <c r="F167" s="31">
        <f>SUM(F168)</f>
        <v>1360000</v>
      </c>
    </row>
    <row r="168" spans="1:6" ht="13.5" customHeight="1">
      <c r="A168" s="40" t="s">
        <v>299</v>
      </c>
      <c r="B168" s="34" t="s">
        <v>218</v>
      </c>
      <c r="C168" s="33" t="s">
        <v>229</v>
      </c>
      <c r="D168" s="36" t="s">
        <v>157</v>
      </c>
      <c r="E168" s="34" t="s">
        <v>195</v>
      </c>
      <c r="F168" s="31">
        <v>1360000</v>
      </c>
    </row>
    <row r="169" spans="1:6" ht="29.25" customHeight="1">
      <c r="A169" s="85" t="s">
        <v>160</v>
      </c>
      <c r="B169" s="34" t="s">
        <v>218</v>
      </c>
      <c r="C169" s="33" t="s">
        <v>229</v>
      </c>
      <c r="D169" s="36" t="s">
        <v>158</v>
      </c>
      <c r="E169" s="34"/>
      <c r="F169" s="31">
        <f>SUM(F170)</f>
        <v>942233</v>
      </c>
    </row>
    <row r="170" spans="1:6" ht="13.5" customHeight="1">
      <c r="A170" s="40" t="s">
        <v>299</v>
      </c>
      <c r="B170" s="34" t="s">
        <v>218</v>
      </c>
      <c r="C170" s="33" t="s">
        <v>229</v>
      </c>
      <c r="D170" s="36" t="s">
        <v>158</v>
      </c>
      <c r="E170" s="34" t="s">
        <v>195</v>
      </c>
      <c r="F170" s="31">
        <v>942233</v>
      </c>
    </row>
    <row r="171" spans="1:6" ht="15">
      <c r="A171" s="76" t="s">
        <v>260</v>
      </c>
      <c r="B171" s="39" t="s">
        <v>218</v>
      </c>
      <c r="C171" s="42" t="s">
        <v>259</v>
      </c>
      <c r="D171" s="38"/>
      <c r="E171" s="39"/>
      <c r="F171" s="30">
        <f>SUM(F172+F183+F188)</f>
        <v>1079500</v>
      </c>
    </row>
    <row r="172" spans="1:6" ht="27.75" customHeight="1">
      <c r="A172" s="9" t="s">
        <v>385</v>
      </c>
      <c r="B172" s="34" t="s">
        <v>218</v>
      </c>
      <c r="C172" s="33" t="s">
        <v>259</v>
      </c>
      <c r="D172" s="36" t="s">
        <v>386</v>
      </c>
      <c r="E172" s="34"/>
      <c r="F172" s="31">
        <f>SUM(F173+F177)</f>
        <v>677500</v>
      </c>
    </row>
    <row r="173" spans="1:6" ht="43.5" customHeight="1">
      <c r="A173" s="9" t="s">
        <v>100</v>
      </c>
      <c r="B173" s="34" t="s">
        <v>218</v>
      </c>
      <c r="C173" s="33" t="s">
        <v>259</v>
      </c>
      <c r="D173" s="36" t="s">
        <v>43</v>
      </c>
      <c r="E173" s="34"/>
      <c r="F173" s="31">
        <f>SUM(F174)</f>
        <v>26000</v>
      </c>
    </row>
    <row r="174" spans="1:6" ht="45" customHeight="1">
      <c r="A174" s="9" t="s">
        <v>46</v>
      </c>
      <c r="B174" s="34" t="s">
        <v>218</v>
      </c>
      <c r="C174" s="33" t="s">
        <v>44</v>
      </c>
      <c r="D174" s="36" t="s">
        <v>45</v>
      </c>
      <c r="E174" s="34"/>
      <c r="F174" s="31">
        <f>SUM(F175)</f>
        <v>26000</v>
      </c>
    </row>
    <row r="175" spans="1:6" ht="18" customHeight="1">
      <c r="A175" s="9" t="s">
        <v>88</v>
      </c>
      <c r="B175" s="34" t="s">
        <v>218</v>
      </c>
      <c r="C175" s="33" t="s">
        <v>259</v>
      </c>
      <c r="D175" s="36" t="s">
        <v>89</v>
      </c>
      <c r="E175" s="34"/>
      <c r="F175" s="31">
        <f>SUM(F176)</f>
        <v>26000</v>
      </c>
    </row>
    <row r="176" spans="1:6" ht="16.5" customHeight="1">
      <c r="A176" s="40" t="s">
        <v>156</v>
      </c>
      <c r="B176" s="34" t="s">
        <v>218</v>
      </c>
      <c r="C176" s="33" t="s">
        <v>259</v>
      </c>
      <c r="D176" s="36" t="s">
        <v>89</v>
      </c>
      <c r="E176" s="34" t="s">
        <v>214</v>
      </c>
      <c r="F176" s="31">
        <v>26000</v>
      </c>
    </row>
    <row r="177" spans="1:6" ht="63" customHeight="1">
      <c r="A177" s="40" t="s">
        <v>387</v>
      </c>
      <c r="B177" s="34" t="s">
        <v>218</v>
      </c>
      <c r="C177" s="33" t="s">
        <v>259</v>
      </c>
      <c r="D177" s="36" t="s">
        <v>388</v>
      </c>
      <c r="E177" s="34"/>
      <c r="F177" s="31">
        <f>SUM(F178)</f>
        <v>651500</v>
      </c>
    </row>
    <row r="178" spans="1:6" ht="30.75" customHeight="1">
      <c r="A178" s="40" t="s">
        <v>389</v>
      </c>
      <c r="B178" s="34" t="s">
        <v>218</v>
      </c>
      <c r="C178" s="33" t="s">
        <v>259</v>
      </c>
      <c r="D178" s="36" t="s">
        <v>390</v>
      </c>
      <c r="E178" s="34"/>
      <c r="F178" s="31">
        <f>SUM(F179+F181)</f>
        <v>651500</v>
      </c>
    </row>
    <row r="179" spans="1:6" ht="15">
      <c r="A179" s="9" t="s">
        <v>391</v>
      </c>
      <c r="B179" s="34" t="s">
        <v>218</v>
      </c>
      <c r="C179" s="33" t="s">
        <v>259</v>
      </c>
      <c r="D179" s="36" t="s">
        <v>392</v>
      </c>
      <c r="E179" s="34"/>
      <c r="F179" s="31">
        <f>SUM(F180)</f>
        <v>144500</v>
      </c>
    </row>
    <row r="180" spans="1:6" ht="29.25" customHeight="1">
      <c r="A180" s="40" t="s">
        <v>156</v>
      </c>
      <c r="B180" s="34" t="s">
        <v>218</v>
      </c>
      <c r="C180" s="33" t="s">
        <v>259</v>
      </c>
      <c r="D180" s="36" t="s">
        <v>393</v>
      </c>
      <c r="E180" s="34" t="s">
        <v>214</v>
      </c>
      <c r="F180" s="31">
        <v>144500</v>
      </c>
    </row>
    <row r="181" spans="1:6" ht="19.5" customHeight="1">
      <c r="A181" s="40" t="s">
        <v>394</v>
      </c>
      <c r="B181" s="34" t="s">
        <v>218</v>
      </c>
      <c r="C181" s="33" t="s">
        <v>259</v>
      </c>
      <c r="D181" s="36" t="s">
        <v>395</v>
      </c>
      <c r="E181" s="34"/>
      <c r="F181" s="31">
        <f>SUM(F182)</f>
        <v>507000</v>
      </c>
    </row>
    <row r="182" spans="1:6" ht="33" customHeight="1">
      <c r="A182" s="40" t="s">
        <v>156</v>
      </c>
      <c r="B182" s="34" t="s">
        <v>218</v>
      </c>
      <c r="C182" s="33" t="s">
        <v>259</v>
      </c>
      <c r="D182" s="36" t="s">
        <v>395</v>
      </c>
      <c r="E182" s="34" t="s">
        <v>214</v>
      </c>
      <c r="F182" s="31">
        <v>507000</v>
      </c>
    </row>
    <row r="183" spans="1:6" ht="32.25" customHeight="1">
      <c r="A183" s="49" t="s">
        <v>406</v>
      </c>
      <c r="B183" s="39" t="s">
        <v>218</v>
      </c>
      <c r="C183" s="42" t="s">
        <v>259</v>
      </c>
      <c r="D183" s="38" t="s">
        <v>396</v>
      </c>
      <c r="E183" s="39"/>
      <c r="F183" s="30">
        <f>SUM(F184)</f>
        <v>10000</v>
      </c>
    </row>
    <row r="184" spans="1:6" ht="44.25" customHeight="1">
      <c r="A184" s="40" t="s">
        <v>397</v>
      </c>
      <c r="B184" s="34" t="s">
        <v>218</v>
      </c>
      <c r="C184" s="33" t="s">
        <v>259</v>
      </c>
      <c r="D184" s="36" t="s">
        <v>398</v>
      </c>
      <c r="E184" s="34"/>
      <c r="F184" s="31">
        <f>SUM(F185)</f>
        <v>10000</v>
      </c>
    </row>
    <row r="185" spans="1:6" ht="30.75" customHeight="1">
      <c r="A185" s="40" t="s">
        <v>399</v>
      </c>
      <c r="B185" s="34" t="s">
        <v>218</v>
      </c>
      <c r="C185" s="33" t="s">
        <v>259</v>
      </c>
      <c r="D185" s="36" t="s">
        <v>400</v>
      </c>
      <c r="E185" s="34"/>
      <c r="F185" s="31">
        <f>SUM(F186)</f>
        <v>10000</v>
      </c>
    </row>
    <row r="186" spans="1:6" ht="32.25" customHeight="1">
      <c r="A186" s="74" t="s">
        <v>29</v>
      </c>
      <c r="B186" s="34" t="s">
        <v>218</v>
      </c>
      <c r="C186" s="33" t="s">
        <v>259</v>
      </c>
      <c r="D186" s="36" t="s">
        <v>39</v>
      </c>
      <c r="E186" s="34"/>
      <c r="F186" s="31">
        <f>SUM(F187)</f>
        <v>10000</v>
      </c>
    </row>
    <row r="187" spans="1:6" ht="15" customHeight="1">
      <c r="A187" s="40" t="s">
        <v>156</v>
      </c>
      <c r="B187" s="34" t="s">
        <v>218</v>
      </c>
      <c r="C187" s="33" t="s">
        <v>259</v>
      </c>
      <c r="D187" s="36" t="s">
        <v>40</v>
      </c>
      <c r="E187" s="34" t="s">
        <v>214</v>
      </c>
      <c r="F187" s="31">
        <v>10000</v>
      </c>
    </row>
    <row r="188" spans="1:6" ht="15">
      <c r="A188" s="109" t="s">
        <v>246</v>
      </c>
      <c r="B188" s="39" t="s">
        <v>218</v>
      </c>
      <c r="C188" s="42" t="s">
        <v>259</v>
      </c>
      <c r="D188" s="38" t="s">
        <v>331</v>
      </c>
      <c r="E188" s="34"/>
      <c r="F188" s="30">
        <f>SUM(F189+F190)</f>
        <v>392000</v>
      </c>
    </row>
    <row r="189" spans="1:6" ht="15">
      <c r="A189" s="110" t="s">
        <v>247</v>
      </c>
      <c r="B189" s="34" t="s">
        <v>218</v>
      </c>
      <c r="C189" s="33" t="s">
        <v>259</v>
      </c>
      <c r="D189" s="36" t="s">
        <v>362</v>
      </c>
      <c r="E189" s="34"/>
      <c r="F189" s="31">
        <f>SUM(F192)</f>
        <v>237000</v>
      </c>
    </row>
    <row r="190" spans="1:6" ht="45" customHeight="1">
      <c r="A190" s="188" t="s">
        <v>843</v>
      </c>
      <c r="B190" s="34" t="s">
        <v>218</v>
      </c>
      <c r="C190" s="33" t="s">
        <v>259</v>
      </c>
      <c r="D190" s="36" t="s">
        <v>842</v>
      </c>
      <c r="E190" s="34"/>
      <c r="F190" s="66">
        <f>SUM(F191)</f>
        <v>155000</v>
      </c>
    </row>
    <row r="191" spans="1:6" ht="15">
      <c r="A191" s="40" t="s">
        <v>219</v>
      </c>
      <c r="B191" s="34" t="s">
        <v>218</v>
      </c>
      <c r="C191" s="33" t="s">
        <v>259</v>
      </c>
      <c r="D191" s="36" t="s">
        <v>842</v>
      </c>
      <c r="E191" s="34" t="s">
        <v>276</v>
      </c>
      <c r="F191" s="31">
        <v>155000</v>
      </c>
    </row>
    <row r="192" spans="1:6" ht="27.75" customHeight="1">
      <c r="A192" s="188" t="s">
        <v>119</v>
      </c>
      <c r="B192" s="34" t="s">
        <v>218</v>
      </c>
      <c r="C192" s="33" t="s">
        <v>259</v>
      </c>
      <c r="D192" s="36" t="s">
        <v>719</v>
      </c>
      <c r="E192" s="34"/>
      <c r="F192" s="31">
        <f>SUM(F193)</f>
        <v>237000</v>
      </c>
    </row>
    <row r="193" spans="1:6" ht="15">
      <c r="A193" s="40" t="s">
        <v>219</v>
      </c>
      <c r="B193" s="34" t="s">
        <v>218</v>
      </c>
      <c r="C193" s="33" t="s">
        <v>259</v>
      </c>
      <c r="D193" s="36" t="s">
        <v>719</v>
      </c>
      <c r="E193" s="34" t="s">
        <v>276</v>
      </c>
      <c r="F193" s="31">
        <v>237000</v>
      </c>
    </row>
    <row r="194" spans="1:6" ht="15">
      <c r="A194" s="41" t="s">
        <v>295</v>
      </c>
      <c r="B194" s="39" t="s">
        <v>296</v>
      </c>
      <c r="C194" s="42"/>
      <c r="D194" s="38"/>
      <c r="E194" s="39"/>
      <c r="F194" s="30">
        <f>SUM(F221+F195+F231)</f>
        <v>50999510</v>
      </c>
    </row>
    <row r="195" spans="1:6" ht="15">
      <c r="A195" s="92" t="s">
        <v>297</v>
      </c>
      <c r="B195" s="93" t="s">
        <v>296</v>
      </c>
      <c r="C195" s="94" t="s">
        <v>210</v>
      </c>
      <c r="D195" s="95"/>
      <c r="E195" s="93"/>
      <c r="F195" s="96">
        <f>SUM(F210+F196)</f>
        <v>49601310</v>
      </c>
    </row>
    <row r="196" spans="1:6" s="101" customFormat="1" ht="30" customHeight="1">
      <c r="A196" s="111" t="s">
        <v>56</v>
      </c>
      <c r="B196" s="34" t="s">
        <v>296</v>
      </c>
      <c r="C196" s="33" t="s">
        <v>210</v>
      </c>
      <c r="D196" s="36" t="s">
        <v>55</v>
      </c>
      <c r="E196" s="39"/>
      <c r="F196" s="31">
        <f>SUM(F197+F203)</f>
        <v>4461288</v>
      </c>
    </row>
    <row r="197" spans="1:6" s="101" customFormat="1" ht="43.5" customHeight="1">
      <c r="A197" s="111" t="s">
        <v>164</v>
      </c>
      <c r="B197" s="34" t="s">
        <v>296</v>
      </c>
      <c r="C197" s="33" t="s">
        <v>210</v>
      </c>
      <c r="D197" s="38" t="s">
        <v>161</v>
      </c>
      <c r="E197" s="39"/>
      <c r="F197" s="31">
        <f>SUM(F198)</f>
        <v>2538988</v>
      </c>
    </row>
    <row r="198" spans="1:6" ht="30">
      <c r="A198" s="112" t="s">
        <v>504</v>
      </c>
      <c r="B198" s="97" t="s">
        <v>296</v>
      </c>
      <c r="C198" s="98" t="s">
        <v>210</v>
      </c>
      <c r="D198" s="99" t="s">
        <v>162</v>
      </c>
      <c r="E198" s="97"/>
      <c r="F198" s="100">
        <f>SUM(F201+F199)</f>
        <v>2538988</v>
      </c>
    </row>
    <row r="199" spans="1:6" ht="45" customHeight="1">
      <c r="A199" s="189" t="s">
        <v>782</v>
      </c>
      <c r="B199" s="97" t="s">
        <v>296</v>
      </c>
      <c r="C199" s="98" t="s">
        <v>210</v>
      </c>
      <c r="D199" s="99" t="s">
        <v>783</v>
      </c>
      <c r="E199" s="97"/>
      <c r="F199" s="100">
        <f>SUM(F200)</f>
        <v>2300000</v>
      </c>
    </row>
    <row r="200" spans="1:6" ht="15">
      <c r="A200" s="40" t="s">
        <v>219</v>
      </c>
      <c r="B200" s="97" t="s">
        <v>296</v>
      </c>
      <c r="C200" s="98" t="s">
        <v>210</v>
      </c>
      <c r="D200" s="99" t="s">
        <v>783</v>
      </c>
      <c r="E200" s="97" t="s">
        <v>276</v>
      </c>
      <c r="F200" s="100">
        <v>2300000</v>
      </c>
    </row>
    <row r="201" spans="1:6" ht="45">
      <c r="A201" s="85" t="s">
        <v>166</v>
      </c>
      <c r="B201" s="34" t="s">
        <v>296</v>
      </c>
      <c r="C201" s="33" t="s">
        <v>210</v>
      </c>
      <c r="D201" s="36" t="s">
        <v>163</v>
      </c>
      <c r="E201" s="34"/>
      <c r="F201" s="31">
        <v>238988</v>
      </c>
    </row>
    <row r="202" spans="1:6" ht="15">
      <c r="A202" s="40" t="s">
        <v>219</v>
      </c>
      <c r="B202" s="34" t="s">
        <v>296</v>
      </c>
      <c r="C202" s="33" t="s">
        <v>210</v>
      </c>
      <c r="D202" s="36" t="s">
        <v>163</v>
      </c>
      <c r="E202" s="34" t="s">
        <v>276</v>
      </c>
      <c r="F202" s="31">
        <v>238988</v>
      </c>
    </row>
    <row r="203" spans="1:6" ht="45">
      <c r="A203" s="40" t="s">
        <v>68</v>
      </c>
      <c r="B203" s="34" t="s">
        <v>296</v>
      </c>
      <c r="C203" s="33" t="s">
        <v>210</v>
      </c>
      <c r="D203" s="36" t="s">
        <v>54</v>
      </c>
      <c r="E203" s="34"/>
      <c r="F203" s="31">
        <f>SUM(F206+F204)</f>
        <v>1922300</v>
      </c>
    </row>
    <row r="204" spans="1:6" ht="30">
      <c r="A204" s="40" t="s">
        <v>746</v>
      </c>
      <c r="B204" s="34" t="s">
        <v>296</v>
      </c>
      <c r="C204" s="33" t="s">
        <v>210</v>
      </c>
      <c r="D204" s="36" t="s">
        <v>753</v>
      </c>
      <c r="E204" s="34"/>
      <c r="F204" s="31">
        <f>SUM(F205)</f>
        <v>1826200</v>
      </c>
    </row>
    <row r="205" spans="1:6" ht="30">
      <c r="A205" s="40" t="s">
        <v>302</v>
      </c>
      <c r="B205" s="34" t="s">
        <v>296</v>
      </c>
      <c r="C205" s="33" t="s">
        <v>210</v>
      </c>
      <c r="D205" s="36" t="s">
        <v>753</v>
      </c>
      <c r="E205" s="34" t="s">
        <v>195</v>
      </c>
      <c r="F205" s="31">
        <v>1826200</v>
      </c>
    </row>
    <row r="206" spans="1:6" ht="15">
      <c r="A206" s="40" t="s">
        <v>715</v>
      </c>
      <c r="B206" s="34" t="s">
        <v>296</v>
      </c>
      <c r="C206" s="33" t="s">
        <v>210</v>
      </c>
      <c r="D206" s="36" t="s">
        <v>716</v>
      </c>
      <c r="E206" s="34"/>
      <c r="F206" s="31">
        <f>SUM(F207)</f>
        <v>96100</v>
      </c>
    </row>
    <row r="207" spans="1:6" ht="30">
      <c r="A207" s="85" t="s">
        <v>139</v>
      </c>
      <c r="B207" s="34" t="s">
        <v>296</v>
      </c>
      <c r="C207" s="33" t="s">
        <v>210</v>
      </c>
      <c r="D207" s="36" t="s">
        <v>717</v>
      </c>
      <c r="E207" s="34"/>
      <c r="F207" s="31">
        <f>SUM(F208:F209)</f>
        <v>96100</v>
      </c>
    </row>
    <row r="208" spans="1:6" ht="30">
      <c r="A208" s="123" t="s">
        <v>156</v>
      </c>
      <c r="B208" s="34" t="s">
        <v>296</v>
      </c>
      <c r="C208" s="33" t="s">
        <v>210</v>
      </c>
      <c r="D208" s="36" t="s">
        <v>717</v>
      </c>
      <c r="E208" s="34" t="s">
        <v>214</v>
      </c>
      <c r="F208" s="31">
        <v>5300</v>
      </c>
    </row>
    <row r="209" spans="1:6" ht="30">
      <c r="A209" s="40" t="s">
        <v>302</v>
      </c>
      <c r="B209" s="34" t="s">
        <v>296</v>
      </c>
      <c r="C209" s="33" t="s">
        <v>210</v>
      </c>
      <c r="D209" s="36" t="s">
        <v>717</v>
      </c>
      <c r="E209" s="34" t="s">
        <v>195</v>
      </c>
      <c r="F209" s="31">
        <v>90800</v>
      </c>
    </row>
    <row r="210" spans="1:6" ht="32.25" customHeight="1">
      <c r="A210" s="43" t="s">
        <v>30</v>
      </c>
      <c r="B210" s="34" t="s">
        <v>296</v>
      </c>
      <c r="C210" s="33" t="s">
        <v>210</v>
      </c>
      <c r="D210" s="36" t="s">
        <v>31</v>
      </c>
      <c r="E210" s="34"/>
      <c r="F210" s="31">
        <f>SUM(F211)</f>
        <v>45140022</v>
      </c>
    </row>
    <row r="211" spans="1:6" ht="60.75" customHeight="1">
      <c r="A211" s="40" t="s">
        <v>32</v>
      </c>
      <c r="B211" s="34" t="s">
        <v>296</v>
      </c>
      <c r="C211" s="33" t="s">
        <v>210</v>
      </c>
      <c r="D211" s="36" t="s">
        <v>33</v>
      </c>
      <c r="E211" s="34"/>
      <c r="F211" s="31">
        <f>SUM(F212+F218)</f>
        <v>45140022</v>
      </c>
    </row>
    <row r="212" spans="1:6" ht="30">
      <c r="A212" s="40" t="s">
        <v>35</v>
      </c>
      <c r="B212" s="34" t="s">
        <v>296</v>
      </c>
      <c r="C212" s="33" t="s">
        <v>210</v>
      </c>
      <c r="D212" s="36" t="s">
        <v>34</v>
      </c>
      <c r="E212" s="34"/>
      <c r="F212" s="31">
        <f>SUM(F215+F213)</f>
        <v>43371418</v>
      </c>
    </row>
    <row r="213" spans="1:6" ht="30">
      <c r="A213" s="192" t="s">
        <v>746</v>
      </c>
      <c r="B213" s="34" t="s">
        <v>296</v>
      </c>
      <c r="C213" s="33" t="s">
        <v>210</v>
      </c>
      <c r="D213" s="36" t="s">
        <v>752</v>
      </c>
      <c r="E213" s="34"/>
      <c r="F213" s="31">
        <f>SUM(F214)</f>
        <v>39970578</v>
      </c>
    </row>
    <row r="214" spans="1:6" ht="30">
      <c r="A214" s="40" t="s">
        <v>302</v>
      </c>
      <c r="B214" s="34" t="s">
        <v>296</v>
      </c>
      <c r="C214" s="33" t="s">
        <v>210</v>
      </c>
      <c r="D214" s="36" t="s">
        <v>752</v>
      </c>
      <c r="E214" s="34" t="s">
        <v>195</v>
      </c>
      <c r="F214" s="31">
        <v>39970578</v>
      </c>
    </row>
    <row r="215" spans="1:6" ht="30">
      <c r="A215" s="118" t="s">
        <v>139</v>
      </c>
      <c r="B215" s="34" t="s">
        <v>296</v>
      </c>
      <c r="C215" s="33" t="s">
        <v>210</v>
      </c>
      <c r="D215" s="36" t="s">
        <v>140</v>
      </c>
      <c r="E215" s="34"/>
      <c r="F215" s="31">
        <f>SUM(F217+F216)</f>
        <v>3400840</v>
      </c>
    </row>
    <row r="216" spans="1:6" ht="30">
      <c r="A216" s="108" t="s">
        <v>156</v>
      </c>
      <c r="B216" s="34" t="s">
        <v>296</v>
      </c>
      <c r="C216" s="33" t="s">
        <v>210</v>
      </c>
      <c r="D216" s="36" t="s">
        <v>140</v>
      </c>
      <c r="E216" s="34" t="s">
        <v>214</v>
      </c>
      <c r="F216" s="31">
        <v>115000</v>
      </c>
    </row>
    <row r="217" spans="1:6" ht="30">
      <c r="A217" s="40" t="s">
        <v>302</v>
      </c>
      <c r="B217" s="34" t="s">
        <v>296</v>
      </c>
      <c r="C217" s="33" t="s">
        <v>210</v>
      </c>
      <c r="D217" s="36" t="s">
        <v>140</v>
      </c>
      <c r="E217" s="34" t="s">
        <v>195</v>
      </c>
      <c r="F217" s="31">
        <v>3285840</v>
      </c>
    </row>
    <row r="218" spans="1:6" ht="90">
      <c r="A218" s="40" t="s">
        <v>70</v>
      </c>
      <c r="B218" s="34" t="s">
        <v>296</v>
      </c>
      <c r="C218" s="33" t="s">
        <v>210</v>
      </c>
      <c r="D218" s="36" t="s">
        <v>62</v>
      </c>
      <c r="E218" s="34"/>
      <c r="F218" s="31">
        <f>SUM(F219)</f>
        <v>1768604</v>
      </c>
    </row>
    <row r="219" spans="1:6" ht="30">
      <c r="A219" s="40" t="s">
        <v>65</v>
      </c>
      <c r="B219" s="34" t="s">
        <v>296</v>
      </c>
      <c r="C219" s="33" t="s">
        <v>210</v>
      </c>
      <c r="D219" s="36" t="s">
        <v>64</v>
      </c>
      <c r="E219" s="34"/>
      <c r="F219" s="31">
        <f>SUM(F220)</f>
        <v>1768604</v>
      </c>
    </row>
    <row r="220" spans="1:6" ht="15">
      <c r="A220" s="40" t="s">
        <v>219</v>
      </c>
      <c r="B220" s="34" t="s">
        <v>296</v>
      </c>
      <c r="C220" s="33" t="s">
        <v>210</v>
      </c>
      <c r="D220" s="36" t="s">
        <v>64</v>
      </c>
      <c r="E220" s="34" t="s">
        <v>276</v>
      </c>
      <c r="F220" s="31">
        <v>1768604</v>
      </c>
    </row>
    <row r="221" spans="1:6" ht="15">
      <c r="A221" s="41" t="s">
        <v>67</v>
      </c>
      <c r="B221" s="39" t="s">
        <v>296</v>
      </c>
      <c r="C221" s="42" t="s">
        <v>213</v>
      </c>
      <c r="D221" s="38"/>
      <c r="E221" s="39"/>
      <c r="F221" s="30">
        <f>SUM(F222+F227)</f>
        <v>623200</v>
      </c>
    </row>
    <row r="222" spans="1:6" ht="30">
      <c r="A222" s="40" t="s">
        <v>56</v>
      </c>
      <c r="B222" s="34" t="s">
        <v>296</v>
      </c>
      <c r="C222" s="33" t="s">
        <v>213</v>
      </c>
      <c r="D222" s="36" t="s">
        <v>55</v>
      </c>
      <c r="E222" s="34"/>
      <c r="F222" s="31">
        <f>SUM(F223)</f>
        <v>434200</v>
      </c>
    </row>
    <row r="223" spans="1:6" ht="45">
      <c r="A223" s="40" t="s">
        <v>68</v>
      </c>
      <c r="B223" s="34" t="s">
        <v>296</v>
      </c>
      <c r="C223" s="33" t="s">
        <v>213</v>
      </c>
      <c r="D223" s="36" t="s">
        <v>54</v>
      </c>
      <c r="E223" s="34"/>
      <c r="F223" s="31">
        <f>SUM(F224)</f>
        <v>434200</v>
      </c>
    </row>
    <row r="224" spans="1:6" ht="75">
      <c r="A224" s="40" t="s">
        <v>150</v>
      </c>
      <c r="B224" s="34" t="s">
        <v>296</v>
      </c>
      <c r="C224" s="33" t="s">
        <v>213</v>
      </c>
      <c r="D224" s="36" t="s">
        <v>58</v>
      </c>
      <c r="E224" s="34"/>
      <c r="F224" s="31">
        <f>SUM(F225)</f>
        <v>434200</v>
      </c>
    </row>
    <row r="225" spans="1:6" ht="45">
      <c r="A225" s="40" t="s">
        <v>151</v>
      </c>
      <c r="B225" s="34" t="s">
        <v>296</v>
      </c>
      <c r="C225" s="33" t="s">
        <v>213</v>
      </c>
      <c r="D225" s="36" t="s">
        <v>59</v>
      </c>
      <c r="E225" s="34"/>
      <c r="F225" s="31">
        <f>SUM(F226)</f>
        <v>434200</v>
      </c>
    </row>
    <row r="226" spans="1:6" ht="15">
      <c r="A226" s="40" t="s">
        <v>219</v>
      </c>
      <c r="B226" s="34" t="s">
        <v>296</v>
      </c>
      <c r="C226" s="33" t="s">
        <v>378</v>
      </c>
      <c r="D226" s="36" t="s">
        <v>59</v>
      </c>
      <c r="E226" s="34" t="s">
        <v>276</v>
      </c>
      <c r="F226" s="31">
        <v>434200</v>
      </c>
    </row>
    <row r="227" spans="1:6" ht="15">
      <c r="A227" s="75" t="s">
        <v>246</v>
      </c>
      <c r="B227" s="39" t="s">
        <v>296</v>
      </c>
      <c r="C227" s="42" t="s">
        <v>213</v>
      </c>
      <c r="D227" s="38" t="s">
        <v>331</v>
      </c>
      <c r="E227" s="39"/>
      <c r="F227" s="30">
        <f>SUM(F228)</f>
        <v>189000</v>
      </c>
    </row>
    <row r="228" spans="1:6" ht="15">
      <c r="A228" s="72" t="s">
        <v>247</v>
      </c>
      <c r="B228" s="34" t="s">
        <v>296</v>
      </c>
      <c r="C228" s="33" t="s">
        <v>213</v>
      </c>
      <c r="D228" s="36" t="s">
        <v>362</v>
      </c>
      <c r="E228" s="34"/>
      <c r="F228" s="31">
        <f>SUM(F229)</f>
        <v>189000</v>
      </c>
    </row>
    <row r="229" spans="1:6" ht="78.75" customHeight="1">
      <c r="A229" s="40" t="s">
        <v>149</v>
      </c>
      <c r="B229" s="34" t="s">
        <v>296</v>
      </c>
      <c r="C229" s="33" t="s">
        <v>213</v>
      </c>
      <c r="D229" s="36" t="s">
        <v>152</v>
      </c>
      <c r="E229" s="34"/>
      <c r="F229" s="31">
        <f>SUM(F230)</f>
        <v>189000</v>
      </c>
    </row>
    <row r="230" spans="1:6" ht="45">
      <c r="A230" s="40" t="s">
        <v>151</v>
      </c>
      <c r="B230" s="34" t="s">
        <v>296</v>
      </c>
      <c r="C230" s="33" t="s">
        <v>213</v>
      </c>
      <c r="D230" s="36" t="s">
        <v>152</v>
      </c>
      <c r="E230" s="34" t="s">
        <v>276</v>
      </c>
      <c r="F230" s="31">
        <v>189000</v>
      </c>
    </row>
    <row r="231" spans="1:6" ht="15">
      <c r="A231" s="41" t="s">
        <v>66</v>
      </c>
      <c r="B231" s="39" t="s">
        <v>296</v>
      </c>
      <c r="C231" s="42" t="s">
        <v>296</v>
      </c>
      <c r="D231" s="36"/>
      <c r="E231" s="34"/>
      <c r="F231" s="30">
        <f>SUM(F232+F237)</f>
        <v>775000</v>
      </c>
    </row>
    <row r="232" spans="1:6" ht="30" customHeight="1">
      <c r="A232" s="40" t="s">
        <v>56</v>
      </c>
      <c r="B232" s="34" t="s">
        <v>296</v>
      </c>
      <c r="C232" s="33" t="s">
        <v>296</v>
      </c>
      <c r="D232" s="36" t="s">
        <v>55</v>
      </c>
      <c r="E232" s="34"/>
      <c r="F232" s="31">
        <f>SUM(F233)</f>
        <v>237000</v>
      </c>
    </row>
    <row r="233" spans="1:6" ht="45" customHeight="1">
      <c r="A233" s="43" t="s">
        <v>71</v>
      </c>
      <c r="B233" s="34" t="s">
        <v>296</v>
      </c>
      <c r="C233" s="33" t="s">
        <v>296</v>
      </c>
      <c r="D233" s="36" t="s">
        <v>54</v>
      </c>
      <c r="E233" s="34"/>
      <c r="F233" s="31">
        <f>SUM(F234)</f>
        <v>237000</v>
      </c>
    </row>
    <row r="234" spans="1:6" ht="60">
      <c r="A234" s="40" t="s">
        <v>57</v>
      </c>
      <c r="B234" s="34" t="s">
        <v>296</v>
      </c>
      <c r="C234" s="33" t="s">
        <v>296</v>
      </c>
      <c r="D234" s="36" t="s">
        <v>58</v>
      </c>
      <c r="E234" s="34"/>
      <c r="F234" s="31">
        <f>SUM(F235)</f>
        <v>237000</v>
      </c>
    </row>
    <row r="235" spans="1:6" ht="30">
      <c r="A235" s="40" t="s">
        <v>119</v>
      </c>
      <c r="B235" s="34" t="s">
        <v>296</v>
      </c>
      <c r="C235" s="33" t="s">
        <v>296</v>
      </c>
      <c r="D235" s="36" t="s">
        <v>90</v>
      </c>
      <c r="E235" s="34"/>
      <c r="F235" s="31">
        <f>SUM(F236)</f>
        <v>237000</v>
      </c>
    </row>
    <row r="236" spans="1:6" ht="15">
      <c r="A236" s="40" t="s">
        <v>219</v>
      </c>
      <c r="B236" s="34" t="s">
        <v>296</v>
      </c>
      <c r="C236" s="33" t="s">
        <v>296</v>
      </c>
      <c r="D236" s="36" t="s">
        <v>90</v>
      </c>
      <c r="E236" s="34" t="s">
        <v>276</v>
      </c>
      <c r="F236" s="31">
        <v>237000</v>
      </c>
    </row>
    <row r="237" spans="1:6" ht="33.75" customHeight="1">
      <c r="A237" s="43" t="s">
        <v>30</v>
      </c>
      <c r="B237" s="34" t="s">
        <v>296</v>
      </c>
      <c r="C237" s="33" t="s">
        <v>296</v>
      </c>
      <c r="D237" s="36" t="s">
        <v>31</v>
      </c>
      <c r="E237" s="34"/>
      <c r="F237" s="31">
        <f>SUM(F238+F242)</f>
        <v>538000</v>
      </c>
    </row>
    <row r="238" spans="1:6" ht="63.75" customHeight="1">
      <c r="A238" s="43" t="s">
        <v>38</v>
      </c>
      <c r="B238" s="34" t="s">
        <v>296</v>
      </c>
      <c r="C238" s="33" t="s">
        <v>296</v>
      </c>
      <c r="D238" s="36" t="s">
        <v>37</v>
      </c>
      <c r="E238" s="34"/>
      <c r="F238" s="31">
        <f>SUM(F239)</f>
        <v>118500</v>
      </c>
    </row>
    <row r="239" spans="1:6" ht="136.5" customHeight="1">
      <c r="A239" s="43" t="s">
        <v>60</v>
      </c>
      <c r="B239" s="34" t="s">
        <v>296</v>
      </c>
      <c r="C239" s="33" t="s">
        <v>296</v>
      </c>
      <c r="D239" s="36" t="s">
        <v>61</v>
      </c>
      <c r="E239" s="34"/>
      <c r="F239" s="31">
        <f>SUM(F240)</f>
        <v>118500</v>
      </c>
    </row>
    <row r="240" spans="1:6" ht="31.5" customHeight="1">
      <c r="A240" s="40" t="s">
        <v>119</v>
      </c>
      <c r="B240" s="34" t="s">
        <v>296</v>
      </c>
      <c r="C240" s="33" t="s">
        <v>296</v>
      </c>
      <c r="D240" s="36" t="s">
        <v>72</v>
      </c>
      <c r="E240" s="34"/>
      <c r="F240" s="31">
        <f>SUM(F241)</f>
        <v>118500</v>
      </c>
    </row>
    <row r="241" spans="1:6" ht="18" customHeight="1">
      <c r="A241" s="43" t="s">
        <v>219</v>
      </c>
      <c r="B241" s="34" t="s">
        <v>296</v>
      </c>
      <c r="C241" s="33" t="s">
        <v>296</v>
      </c>
      <c r="D241" s="36" t="s">
        <v>72</v>
      </c>
      <c r="E241" s="34" t="s">
        <v>276</v>
      </c>
      <c r="F241" s="31">
        <v>118500</v>
      </c>
    </row>
    <row r="242" spans="1:6" ht="62.25" customHeight="1">
      <c r="A242" s="43" t="s">
        <v>32</v>
      </c>
      <c r="B242" s="34" t="s">
        <v>296</v>
      </c>
      <c r="C242" s="33" t="s">
        <v>296</v>
      </c>
      <c r="D242" s="36" t="s">
        <v>33</v>
      </c>
      <c r="E242" s="34"/>
      <c r="F242" s="31">
        <f>SUM(F243)</f>
        <v>419500</v>
      </c>
    </row>
    <row r="243" spans="1:6" ht="75.75" customHeight="1">
      <c r="A243" s="43" t="s">
        <v>63</v>
      </c>
      <c r="B243" s="34" t="s">
        <v>296</v>
      </c>
      <c r="C243" s="33" t="s">
        <v>296</v>
      </c>
      <c r="D243" s="36" t="s">
        <v>62</v>
      </c>
      <c r="E243" s="34"/>
      <c r="F243" s="31">
        <f>SUM(F244)</f>
        <v>419500</v>
      </c>
    </row>
    <row r="244" spans="1:6" ht="30" customHeight="1">
      <c r="A244" s="40" t="s">
        <v>119</v>
      </c>
      <c r="B244" s="34" t="s">
        <v>296</v>
      </c>
      <c r="C244" s="33" t="s">
        <v>296</v>
      </c>
      <c r="D244" s="36" t="s">
        <v>73</v>
      </c>
      <c r="E244" s="34"/>
      <c r="F244" s="31">
        <f>SUM(F245)</f>
        <v>419500</v>
      </c>
    </row>
    <row r="245" spans="1:6" ht="19.5" customHeight="1">
      <c r="A245" s="43" t="s">
        <v>219</v>
      </c>
      <c r="B245" s="34" t="s">
        <v>296</v>
      </c>
      <c r="C245" s="33" t="s">
        <v>296</v>
      </c>
      <c r="D245" s="36" t="s">
        <v>73</v>
      </c>
      <c r="E245" s="34" t="s">
        <v>276</v>
      </c>
      <c r="F245" s="31">
        <v>419500</v>
      </c>
    </row>
    <row r="246" spans="1:6" ht="18" customHeight="1">
      <c r="A246" s="44" t="s">
        <v>223</v>
      </c>
      <c r="B246" s="39" t="s">
        <v>225</v>
      </c>
      <c r="C246" s="38"/>
      <c r="D246" s="38"/>
      <c r="E246" s="34"/>
      <c r="F246" s="30">
        <f>SUM(F247+F269+F321+F335)</f>
        <v>356381404</v>
      </c>
    </row>
    <row r="247" spans="1:6" ht="18" customHeight="1">
      <c r="A247" s="45" t="s">
        <v>224</v>
      </c>
      <c r="B247" s="39" t="s">
        <v>225</v>
      </c>
      <c r="C247" s="39" t="s">
        <v>208</v>
      </c>
      <c r="D247" s="38"/>
      <c r="E247" s="34"/>
      <c r="F247" s="30">
        <f>SUM(F248)</f>
        <v>53645742</v>
      </c>
    </row>
    <row r="248" spans="1:6" ht="37.5" customHeight="1">
      <c r="A248" s="43" t="s">
        <v>409</v>
      </c>
      <c r="B248" s="34" t="s">
        <v>225</v>
      </c>
      <c r="C248" s="34" t="s">
        <v>208</v>
      </c>
      <c r="D248" s="36" t="s">
        <v>407</v>
      </c>
      <c r="E248" s="34"/>
      <c r="F248" s="31">
        <f>SUM(F249+F258+F265)</f>
        <v>53645742</v>
      </c>
    </row>
    <row r="249" spans="1:6" ht="65.25" customHeight="1">
      <c r="A249" s="43" t="s">
        <v>41</v>
      </c>
      <c r="B249" s="34" t="s">
        <v>225</v>
      </c>
      <c r="C249" s="34" t="s">
        <v>208</v>
      </c>
      <c r="D249" s="36" t="s">
        <v>485</v>
      </c>
      <c r="E249" s="34"/>
      <c r="F249" s="31">
        <f>SUM(F250)</f>
        <v>17138893</v>
      </c>
    </row>
    <row r="250" spans="1:6" ht="33.75" customHeight="1">
      <c r="A250" s="43" t="s">
        <v>489</v>
      </c>
      <c r="B250" s="34" t="s">
        <v>225</v>
      </c>
      <c r="C250" s="34" t="s">
        <v>208</v>
      </c>
      <c r="D250" s="36" t="s">
        <v>492</v>
      </c>
      <c r="E250" s="34"/>
      <c r="F250" s="31">
        <f>SUM(F251+F256+F254)</f>
        <v>17138893</v>
      </c>
    </row>
    <row r="251" spans="1:6" ht="18.75" customHeight="1">
      <c r="A251" s="43" t="s">
        <v>287</v>
      </c>
      <c r="B251" s="34" t="s">
        <v>225</v>
      </c>
      <c r="C251" s="34" t="s">
        <v>208</v>
      </c>
      <c r="D251" s="36" t="s">
        <v>493</v>
      </c>
      <c r="E251" s="34"/>
      <c r="F251" s="31">
        <f>SUM(F252:F253)</f>
        <v>17086641</v>
      </c>
    </row>
    <row r="252" spans="1:8" ht="12.75" customHeight="1">
      <c r="A252" s="40" t="s">
        <v>156</v>
      </c>
      <c r="B252" s="34" t="s">
        <v>225</v>
      </c>
      <c r="C252" s="34" t="s">
        <v>208</v>
      </c>
      <c r="D252" s="36" t="s">
        <v>491</v>
      </c>
      <c r="E252" s="34" t="s">
        <v>214</v>
      </c>
      <c r="F252" s="31">
        <v>15818099</v>
      </c>
      <c r="G252" s="26"/>
      <c r="H252" s="26"/>
    </row>
    <row r="253" spans="1:6" ht="14.25" customHeight="1">
      <c r="A253" s="43" t="s">
        <v>216</v>
      </c>
      <c r="B253" s="34" t="s">
        <v>225</v>
      </c>
      <c r="C253" s="34" t="s">
        <v>208</v>
      </c>
      <c r="D253" s="36" t="s">
        <v>491</v>
      </c>
      <c r="E253" s="34" t="s">
        <v>215</v>
      </c>
      <c r="F253" s="31">
        <v>1268542</v>
      </c>
    </row>
    <row r="254" spans="1:6" ht="32.25" customHeight="1">
      <c r="A254" s="189" t="s">
        <v>748</v>
      </c>
      <c r="B254" s="34" t="s">
        <v>225</v>
      </c>
      <c r="C254" s="34" t="s">
        <v>208</v>
      </c>
      <c r="D254" s="36" t="s">
        <v>747</v>
      </c>
      <c r="E254" s="34"/>
      <c r="F254" s="31">
        <f>SUM(F255)</f>
        <v>3998</v>
      </c>
    </row>
    <row r="255" spans="1:6" ht="44.25" customHeight="1">
      <c r="A255" s="47" t="s">
        <v>282</v>
      </c>
      <c r="B255" s="34" t="s">
        <v>225</v>
      </c>
      <c r="C255" s="34" t="s">
        <v>208</v>
      </c>
      <c r="D255" s="36" t="s">
        <v>747</v>
      </c>
      <c r="E255" s="34" t="s">
        <v>211</v>
      </c>
      <c r="F255" s="31">
        <v>3998</v>
      </c>
    </row>
    <row r="256" spans="1:6" ht="31.5" customHeight="1">
      <c r="A256" s="85" t="s">
        <v>141</v>
      </c>
      <c r="B256" s="34" t="s">
        <v>225</v>
      </c>
      <c r="C256" s="34" t="s">
        <v>208</v>
      </c>
      <c r="D256" s="36" t="s">
        <v>142</v>
      </c>
      <c r="E256" s="34"/>
      <c r="F256" s="31">
        <f>SUM(F257)</f>
        <v>48254</v>
      </c>
    </row>
    <row r="257" spans="1:6" ht="48.75" customHeight="1">
      <c r="A257" s="47" t="s">
        <v>282</v>
      </c>
      <c r="B257" s="34" t="s">
        <v>225</v>
      </c>
      <c r="C257" s="34" t="s">
        <v>208</v>
      </c>
      <c r="D257" s="36" t="s">
        <v>142</v>
      </c>
      <c r="E257" s="34" t="s">
        <v>211</v>
      </c>
      <c r="F257" s="31">
        <v>48254</v>
      </c>
    </row>
    <row r="258" spans="1:6" ht="46.5" customHeight="1">
      <c r="A258" s="43" t="s">
        <v>410</v>
      </c>
      <c r="B258" s="34" t="s">
        <v>225</v>
      </c>
      <c r="C258" s="34" t="s">
        <v>208</v>
      </c>
      <c r="D258" s="36" t="s">
        <v>408</v>
      </c>
      <c r="E258" s="34"/>
      <c r="F258" s="31">
        <f>SUM(F259)</f>
        <v>36306849</v>
      </c>
    </row>
    <row r="259" spans="1:6" ht="21" customHeight="1">
      <c r="A259" s="43" t="s">
        <v>412</v>
      </c>
      <c r="B259" s="34" t="s">
        <v>225</v>
      </c>
      <c r="C259" s="34" t="s">
        <v>208</v>
      </c>
      <c r="D259" s="36" t="s">
        <v>411</v>
      </c>
      <c r="E259" s="34"/>
      <c r="F259" s="31">
        <f>SUM(F260+F263)</f>
        <v>36306849</v>
      </c>
    </row>
    <row r="260" spans="1:6" ht="62.25" customHeight="1">
      <c r="A260" s="43" t="s">
        <v>728</v>
      </c>
      <c r="B260" s="34" t="s">
        <v>225</v>
      </c>
      <c r="C260" s="34" t="s">
        <v>208</v>
      </c>
      <c r="D260" s="36" t="s">
        <v>482</v>
      </c>
      <c r="E260" s="34"/>
      <c r="F260" s="31">
        <f>SUM(F261:F262)</f>
        <v>27252249</v>
      </c>
    </row>
    <row r="261" spans="1:6" ht="44.25" customHeight="1">
      <c r="A261" s="47" t="s">
        <v>282</v>
      </c>
      <c r="B261" s="34" t="s">
        <v>225</v>
      </c>
      <c r="C261" s="34" t="s">
        <v>208</v>
      </c>
      <c r="D261" s="36" t="s">
        <v>482</v>
      </c>
      <c r="E261" s="34" t="s">
        <v>211</v>
      </c>
      <c r="F261" s="31">
        <v>27091490</v>
      </c>
    </row>
    <row r="262" spans="1:6" ht="18" customHeight="1">
      <c r="A262" s="40" t="s">
        <v>156</v>
      </c>
      <c r="B262" s="34" t="s">
        <v>225</v>
      </c>
      <c r="C262" s="34" t="s">
        <v>208</v>
      </c>
      <c r="D262" s="36" t="s">
        <v>483</v>
      </c>
      <c r="E262" s="34" t="s">
        <v>214</v>
      </c>
      <c r="F262" s="31">
        <v>160759</v>
      </c>
    </row>
    <row r="263" spans="1:6" ht="17.25" customHeight="1">
      <c r="A263" s="43" t="s">
        <v>287</v>
      </c>
      <c r="B263" s="34" t="s">
        <v>225</v>
      </c>
      <c r="C263" s="34" t="s">
        <v>208</v>
      </c>
      <c r="D263" s="36" t="s">
        <v>505</v>
      </c>
      <c r="E263" s="34"/>
      <c r="F263" s="31">
        <f>SUM(F264:F264)</f>
        <v>9054600</v>
      </c>
    </row>
    <row r="264" spans="1:6" ht="48" customHeight="1">
      <c r="A264" s="47" t="s">
        <v>282</v>
      </c>
      <c r="B264" s="34" t="s">
        <v>225</v>
      </c>
      <c r="C264" s="34" t="s">
        <v>208</v>
      </c>
      <c r="D264" s="36" t="s">
        <v>505</v>
      </c>
      <c r="E264" s="34" t="s">
        <v>211</v>
      </c>
      <c r="F264" s="31">
        <v>9054600</v>
      </c>
    </row>
    <row r="265" spans="1:6" ht="61.5" customHeight="1">
      <c r="A265" s="48" t="s">
        <v>78</v>
      </c>
      <c r="B265" s="34" t="s">
        <v>225</v>
      </c>
      <c r="C265" s="34" t="s">
        <v>208</v>
      </c>
      <c r="D265" s="36" t="s">
        <v>79</v>
      </c>
      <c r="E265" s="34"/>
      <c r="F265" s="31">
        <f>SUM(F266)</f>
        <v>200000</v>
      </c>
    </row>
    <row r="266" spans="1:6" ht="33.75" customHeight="1">
      <c r="A266" s="48" t="s">
        <v>80</v>
      </c>
      <c r="B266" s="34" t="s">
        <v>225</v>
      </c>
      <c r="C266" s="34" t="s">
        <v>208</v>
      </c>
      <c r="D266" s="36" t="s">
        <v>81</v>
      </c>
      <c r="E266" s="34"/>
      <c r="F266" s="31">
        <f>SUM(F267)</f>
        <v>200000</v>
      </c>
    </row>
    <row r="267" spans="1:6" ht="18.75" customHeight="1">
      <c r="A267" s="88" t="s">
        <v>134</v>
      </c>
      <c r="B267" s="34" t="s">
        <v>225</v>
      </c>
      <c r="C267" s="34" t="s">
        <v>208</v>
      </c>
      <c r="D267" s="36" t="s">
        <v>135</v>
      </c>
      <c r="E267" s="34"/>
      <c r="F267" s="31">
        <f>SUM(F268)</f>
        <v>200000</v>
      </c>
    </row>
    <row r="268" spans="1:6" ht="18" customHeight="1">
      <c r="A268" s="40" t="s">
        <v>156</v>
      </c>
      <c r="B268" s="34" t="s">
        <v>225</v>
      </c>
      <c r="C268" s="34" t="s">
        <v>208</v>
      </c>
      <c r="D268" s="36" t="s">
        <v>136</v>
      </c>
      <c r="E268" s="34" t="s">
        <v>214</v>
      </c>
      <c r="F268" s="31">
        <v>200000</v>
      </c>
    </row>
    <row r="269" spans="1:6" ht="18" customHeight="1">
      <c r="A269" s="45" t="s">
        <v>226</v>
      </c>
      <c r="B269" s="39" t="s">
        <v>225</v>
      </c>
      <c r="C269" s="39" t="s">
        <v>210</v>
      </c>
      <c r="D269" s="38"/>
      <c r="E269" s="34"/>
      <c r="F269" s="30">
        <f>SUM(F270+F299)</f>
        <v>293570486</v>
      </c>
    </row>
    <row r="270" spans="1:6" ht="36" customHeight="1">
      <c r="A270" s="43" t="s">
        <v>468</v>
      </c>
      <c r="B270" s="34" t="s">
        <v>225</v>
      </c>
      <c r="C270" s="34" t="s">
        <v>210</v>
      </c>
      <c r="D270" s="36" t="s">
        <v>407</v>
      </c>
      <c r="E270" s="34"/>
      <c r="F270" s="31">
        <f>SUM(F271+F304+F311+F317)</f>
        <v>293540486</v>
      </c>
    </row>
    <row r="271" spans="1:6" ht="48" customHeight="1">
      <c r="A271" s="43" t="s">
        <v>484</v>
      </c>
      <c r="B271" s="34" t="s">
        <v>301</v>
      </c>
      <c r="C271" s="34" t="s">
        <v>210</v>
      </c>
      <c r="D271" s="36" t="s">
        <v>485</v>
      </c>
      <c r="E271" s="34"/>
      <c r="F271" s="31">
        <f>SUM(F272)</f>
        <v>98233479</v>
      </c>
    </row>
    <row r="272" spans="1:6" ht="46.5" customHeight="1">
      <c r="A272" s="43" t="s">
        <v>489</v>
      </c>
      <c r="B272" s="34" t="s">
        <v>225</v>
      </c>
      <c r="C272" s="34" t="s">
        <v>210</v>
      </c>
      <c r="D272" s="36" t="s">
        <v>492</v>
      </c>
      <c r="E272" s="34"/>
      <c r="F272" s="31">
        <f>SUM(F273+F292+F297+F282+F288+F290+F295+F284+F276+F280+F278+F286)</f>
        <v>98233479</v>
      </c>
    </row>
    <row r="273" spans="1:6" ht="36" customHeight="1">
      <c r="A273" s="43" t="s">
        <v>287</v>
      </c>
      <c r="B273" s="34" t="s">
        <v>225</v>
      </c>
      <c r="C273" s="34" t="s">
        <v>210</v>
      </c>
      <c r="D273" s="36" t="s">
        <v>493</v>
      </c>
      <c r="E273" s="34"/>
      <c r="F273" s="31">
        <f>SUM(F274:F275)</f>
        <v>42953900</v>
      </c>
    </row>
    <row r="274" spans="1:7" ht="34.5" customHeight="1">
      <c r="A274" s="40" t="s">
        <v>156</v>
      </c>
      <c r="B274" s="34" t="s">
        <v>225</v>
      </c>
      <c r="C274" s="34" t="s">
        <v>210</v>
      </c>
      <c r="D274" s="36" t="s">
        <v>493</v>
      </c>
      <c r="E274" s="34" t="s">
        <v>214</v>
      </c>
      <c r="F274" s="31">
        <v>39502967</v>
      </c>
      <c r="G274" s="26"/>
    </row>
    <row r="275" spans="1:6" ht="18" customHeight="1">
      <c r="A275" s="43" t="s">
        <v>216</v>
      </c>
      <c r="B275" s="34" t="s">
        <v>225</v>
      </c>
      <c r="C275" s="34" t="s">
        <v>210</v>
      </c>
      <c r="D275" s="36" t="s">
        <v>493</v>
      </c>
      <c r="E275" s="34" t="s">
        <v>215</v>
      </c>
      <c r="F275" s="31">
        <v>3450933</v>
      </c>
    </row>
    <row r="276" spans="1:6" ht="35.25" customHeight="1">
      <c r="A276" s="43" t="s">
        <v>802</v>
      </c>
      <c r="B276" s="34" t="s">
        <v>225</v>
      </c>
      <c r="C276" s="34" t="s">
        <v>210</v>
      </c>
      <c r="D276" s="36" t="s">
        <v>805</v>
      </c>
      <c r="E276" s="34"/>
      <c r="F276" s="31">
        <f>SUM(F277)</f>
        <v>2020872</v>
      </c>
    </row>
    <row r="277" spans="1:6" ht="33" customHeight="1">
      <c r="A277" s="40" t="s">
        <v>156</v>
      </c>
      <c r="B277" s="34" t="s">
        <v>225</v>
      </c>
      <c r="C277" s="34" t="s">
        <v>210</v>
      </c>
      <c r="D277" s="36" t="s">
        <v>805</v>
      </c>
      <c r="E277" s="34" t="s">
        <v>214</v>
      </c>
      <c r="F277" s="31">
        <v>2020872</v>
      </c>
    </row>
    <row r="278" spans="1:6" ht="62.25" customHeight="1">
      <c r="A278" s="209" t="s">
        <v>820</v>
      </c>
      <c r="B278" s="34" t="s">
        <v>225</v>
      </c>
      <c r="C278" s="34" t="s">
        <v>210</v>
      </c>
      <c r="D278" s="36" t="s">
        <v>818</v>
      </c>
      <c r="E278" s="34"/>
      <c r="F278" s="31">
        <f>SUM(F279)</f>
        <v>40594973</v>
      </c>
    </row>
    <row r="279" spans="1:6" ht="35.25" customHeight="1">
      <c r="A279" s="40" t="s">
        <v>156</v>
      </c>
      <c r="B279" s="34" t="s">
        <v>225</v>
      </c>
      <c r="C279" s="34" t="s">
        <v>210</v>
      </c>
      <c r="D279" s="36" t="s">
        <v>818</v>
      </c>
      <c r="E279" s="34" t="s">
        <v>214</v>
      </c>
      <c r="F279" s="31">
        <v>40594973</v>
      </c>
    </row>
    <row r="280" spans="1:6" ht="48.75" customHeight="1">
      <c r="A280" s="43" t="s">
        <v>803</v>
      </c>
      <c r="B280" s="34" t="s">
        <v>225</v>
      </c>
      <c r="C280" s="34" t="s">
        <v>210</v>
      </c>
      <c r="D280" s="36" t="s">
        <v>804</v>
      </c>
      <c r="E280" s="34"/>
      <c r="F280" s="31">
        <f>SUM(F281)</f>
        <v>217427</v>
      </c>
    </row>
    <row r="281" spans="1:6" ht="36.75" customHeight="1">
      <c r="A281" s="40" t="s">
        <v>156</v>
      </c>
      <c r="B281" s="34" t="s">
        <v>225</v>
      </c>
      <c r="C281" s="34" t="s">
        <v>210</v>
      </c>
      <c r="D281" s="36" t="s">
        <v>804</v>
      </c>
      <c r="E281" s="34" t="s">
        <v>214</v>
      </c>
      <c r="F281" s="31">
        <v>217427</v>
      </c>
    </row>
    <row r="282" spans="1:6" ht="29.25" customHeight="1">
      <c r="A282" s="85" t="s">
        <v>168</v>
      </c>
      <c r="B282" s="34" t="s">
        <v>225</v>
      </c>
      <c r="C282" s="34" t="s">
        <v>210</v>
      </c>
      <c r="D282" s="36" t="s">
        <v>167</v>
      </c>
      <c r="E282" s="34"/>
      <c r="F282" s="31">
        <f>SUM(F283)</f>
        <v>1278000</v>
      </c>
    </row>
    <row r="283" spans="1:6" ht="27.75" customHeight="1">
      <c r="A283" s="40" t="s">
        <v>156</v>
      </c>
      <c r="B283" s="34" t="s">
        <v>225</v>
      </c>
      <c r="C283" s="34" t="s">
        <v>210</v>
      </c>
      <c r="D283" s="36" t="s">
        <v>167</v>
      </c>
      <c r="E283" s="34" t="s">
        <v>214</v>
      </c>
      <c r="F283" s="31">
        <v>1278000</v>
      </c>
    </row>
    <row r="284" spans="1:6" ht="19.5" customHeight="1">
      <c r="A284" s="198" t="s">
        <v>798</v>
      </c>
      <c r="B284" s="34" t="s">
        <v>225</v>
      </c>
      <c r="C284" s="34" t="s">
        <v>210</v>
      </c>
      <c r="D284" s="36" t="s">
        <v>799</v>
      </c>
      <c r="E284" s="34"/>
      <c r="F284" s="31">
        <f>SUM(F285)</f>
        <v>2400000</v>
      </c>
    </row>
    <row r="285" spans="1:6" ht="31.5" customHeight="1">
      <c r="A285" s="40" t="s">
        <v>156</v>
      </c>
      <c r="B285" s="34" t="s">
        <v>225</v>
      </c>
      <c r="C285" s="34" t="s">
        <v>210</v>
      </c>
      <c r="D285" s="36" t="s">
        <v>799</v>
      </c>
      <c r="E285" s="34" t="s">
        <v>214</v>
      </c>
      <c r="F285" s="31">
        <v>2400000</v>
      </c>
    </row>
    <row r="286" spans="1:6" ht="18" customHeight="1">
      <c r="A286" s="210" t="s">
        <v>819</v>
      </c>
      <c r="B286" s="34" t="s">
        <v>225</v>
      </c>
      <c r="C286" s="34" t="s">
        <v>210</v>
      </c>
      <c r="D286" s="36" t="s">
        <v>817</v>
      </c>
      <c r="E286" s="34"/>
      <c r="F286" s="31">
        <f>SUM(F287)</f>
        <v>2000000</v>
      </c>
    </row>
    <row r="287" spans="1:6" ht="30.75" customHeight="1">
      <c r="A287" s="40" t="s">
        <v>156</v>
      </c>
      <c r="B287" s="34" t="s">
        <v>225</v>
      </c>
      <c r="C287" s="34" t="s">
        <v>210</v>
      </c>
      <c r="D287" s="36" t="s">
        <v>817</v>
      </c>
      <c r="E287" s="34" t="s">
        <v>214</v>
      </c>
      <c r="F287" s="31">
        <v>2000000</v>
      </c>
    </row>
    <row r="288" spans="1:6" ht="15" customHeight="1">
      <c r="A288" s="85" t="s">
        <v>170</v>
      </c>
      <c r="B288" s="34" t="s">
        <v>225</v>
      </c>
      <c r="C288" s="34" t="s">
        <v>210</v>
      </c>
      <c r="D288" s="36" t="s">
        <v>169</v>
      </c>
      <c r="E288" s="34"/>
      <c r="F288" s="31">
        <f>SUM(F289)</f>
        <v>985075</v>
      </c>
    </row>
    <row r="289" spans="1:6" ht="29.25" customHeight="1">
      <c r="A289" s="40" t="s">
        <v>156</v>
      </c>
      <c r="B289" s="34" t="s">
        <v>225</v>
      </c>
      <c r="C289" s="34" t="s">
        <v>210</v>
      </c>
      <c r="D289" s="36" t="s">
        <v>169</v>
      </c>
      <c r="E289" s="34" t="s">
        <v>214</v>
      </c>
      <c r="F289" s="31">
        <v>985075</v>
      </c>
    </row>
    <row r="290" spans="1:6" ht="32.25" customHeight="1">
      <c r="A290" s="189" t="s">
        <v>749</v>
      </c>
      <c r="B290" s="34" t="s">
        <v>225</v>
      </c>
      <c r="C290" s="34" t="s">
        <v>210</v>
      </c>
      <c r="D290" s="36" t="s">
        <v>747</v>
      </c>
      <c r="E290" s="34"/>
      <c r="F290" s="31">
        <f>SUM(F291)</f>
        <v>267583</v>
      </c>
    </row>
    <row r="291" spans="1:6" ht="50.25" customHeight="1">
      <c r="A291" s="47" t="s">
        <v>282</v>
      </c>
      <c r="B291" s="34" t="s">
        <v>225</v>
      </c>
      <c r="C291" s="34" t="s">
        <v>210</v>
      </c>
      <c r="D291" s="36" t="s">
        <v>747</v>
      </c>
      <c r="E291" s="34" t="s">
        <v>211</v>
      </c>
      <c r="F291" s="31">
        <v>267583</v>
      </c>
    </row>
    <row r="292" spans="1:6" ht="32.25" customHeight="1">
      <c r="A292" s="85" t="s">
        <v>141</v>
      </c>
      <c r="B292" s="34" t="s">
        <v>225</v>
      </c>
      <c r="C292" s="34" t="s">
        <v>210</v>
      </c>
      <c r="D292" s="36" t="s">
        <v>142</v>
      </c>
      <c r="E292" s="34"/>
      <c r="F292" s="31">
        <f>SUM(F293:F294)</f>
        <v>1479619</v>
      </c>
    </row>
    <row r="293" spans="1:6" ht="53.25" customHeight="1">
      <c r="A293" s="47" t="s">
        <v>282</v>
      </c>
      <c r="B293" s="34" t="s">
        <v>225</v>
      </c>
      <c r="C293" s="34" t="s">
        <v>210</v>
      </c>
      <c r="D293" s="36" t="s">
        <v>142</v>
      </c>
      <c r="E293" s="34" t="s">
        <v>211</v>
      </c>
      <c r="F293" s="31">
        <v>1388587</v>
      </c>
    </row>
    <row r="294" spans="1:6" ht="22.5" customHeight="1">
      <c r="A294" s="40" t="s">
        <v>237</v>
      </c>
      <c r="B294" s="34" t="s">
        <v>225</v>
      </c>
      <c r="C294" s="34" t="s">
        <v>210</v>
      </c>
      <c r="D294" s="36" t="s">
        <v>142</v>
      </c>
      <c r="E294" s="34" t="s">
        <v>236</v>
      </c>
      <c r="F294" s="31">
        <v>91032</v>
      </c>
    </row>
    <row r="295" spans="1:6" ht="46.5" customHeight="1">
      <c r="A295" s="189" t="s">
        <v>751</v>
      </c>
      <c r="B295" s="34" t="s">
        <v>225</v>
      </c>
      <c r="C295" s="34" t="s">
        <v>210</v>
      </c>
      <c r="D295" s="36" t="s">
        <v>750</v>
      </c>
      <c r="E295" s="34"/>
      <c r="F295" s="31">
        <f>SUM(F296)</f>
        <v>462980</v>
      </c>
    </row>
    <row r="296" spans="1:6" ht="30" customHeight="1">
      <c r="A296" s="40" t="s">
        <v>156</v>
      </c>
      <c r="B296" s="34" t="s">
        <v>225</v>
      </c>
      <c r="C296" s="34" t="s">
        <v>210</v>
      </c>
      <c r="D296" s="36" t="s">
        <v>750</v>
      </c>
      <c r="E296" s="34" t="s">
        <v>214</v>
      </c>
      <c r="F296" s="31">
        <v>462980</v>
      </c>
    </row>
    <row r="297" spans="1:6" ht="63" customHeight="1">
      <c r="A297" s="87" t="s">
        <v>144</v>
      </c>
      <c r="B297" s="34" t="s">
        <v>225</v>
      </c>
      <c r="C297" s="34" t="s">
        <v>210</v>
      </c>
      <c r="D297" s="36" t="s">
        <v>145</v>
      </c>
      <c r="E297" s="34"/>
      <c r="F297" s="31">
        <f>SUM(F298)</f>
        <v>3573050</v>
      </c>
    </row>
    <row r="298" spans="1:6" ht="30.75" customHeight="1">
      <c r="A298" s="40" t="s">
        <v>156</v>
      </c>
      <c r="B298" s="34" t="s">
        <v>225</v>
      </c>
      <c r="C298" s="34" t="s">
        <v>210</v>
      </c>
      <c r="D298" s="36" t="s">
        <v>146</v>
      </c>
      <c r="E298" s="34" t="s">
        <v>214</v>
      </c>
      <c r="F298" s="31">
        <v>3573050</v>
      </c>
    </row>
    <row r="299" spans="1:6" ht="34.5" customHeight="1">
      <c r="A299" s="40" t="s">
        <v>110</v>
      </c>
      <c r="B299" s="34" t="s">
        <v>225</v>
      </c>
      <c r="C299" s="34" t="s">
        <v>210</v>
      </c>
      <c r="D299" s="36" t="s">
        <v>108</v>
      </c>
      <c r="E299" s="34"/>
      <c r="F299" s="31">
        <f>SUM(F300)</f>
        <v>30000</v>
      </c>
    </row>
    <row r="300" spans="1:6" ht="30" customHeight="1">
      <c r="A300" s="40" t="s">
        <v>111</v>
      </c>
      <c r="B300" s="34" t="s">
        <v>225</v>
      </c>
      <c r="C300" s="34" t="s">
        <v>210</v>
      </c>
      <c r="D300" s="36" t="s">
        <v>109</v>
      </c>
      <c r="E300" s="34"/>
      <c r="F300" s="31">
        <f>SUM(F301)</f>
        <v>30000</v>
      </c>
    </row>
    <row r="301" spans="1:6" ht="27.75" customHeight="1">
      <c r="A301" s="77" t="s">
        <v>113</v>
      </c>
      <c r="B301" s="34" t="s">
        <v>225</v>
      </c>
      <c r="C301" s="34" t="s">
        <v>210</v>
      </c>
      <c r="D301" s="36" t="s">
        <v>112</v>
      </c>
      <c r="E301" s="34"/>
      <c r="F301" s="31">
        <f>SUM(F303)</f>
        <v>30000</v>
      </c>
    </row>
    <row r="302" spans="1:6" ht="16.5" customHeight="1">
      <c r="A302" s="77" t="s">
        <v>115</v>
      </c>
      <c r="B302" s="34" t="s">
        <v>225</v>
      </c>
      <c r="C302" s="34" t="s">
        <v>210</v>
      </c>
      <c r="D302" s="36" t="s">
        <v>114</v>
      </c>
      <c r="E302" s="34"/>
      <c r="F302" s="31">
        <f>SUM(F303)</f>
        <v>30000</v>
      </c>
    </row>
    <row r="303" spans="1:6" ht="27.75" customHeight="1">
      <c r="A303" s="40" t="s">
        <v>156</v>
      </c>
      <c r="B303" s="34" t="s">
        <v>225</v>
      </c>
      <c r="C303" s="34" t="s">
        <v>210</v>
      </c>
      <c r="D303" s="36" t="s">
        <v>114</v>
      </c>
      <c r="E303" s="34" t="s">
        <v>214</v>
      </c>
      <c r="F303" s="31">
        <v>30000</v>
      </c>
    </row>
    <row r="304" spans="1:6" ht="45.75" customHeight="1">
      <c r="A304" s="49" t="s">
        <v>469</v>
      </c>
      <c r="B304" s="39" t="s">
        <v>225</v>
      </c>
      <c r="C304" s="39" t="s">
        <v>210</v>
      </c>
      <c r="D304" s="38" t="s">
        <v>408</v>
      </c>
      <c r="E304" s="39"/>
      <c r="F304" s="30">
        <f>SUM(F305)</f>
        <v>181544238</v>
      </c>
    </row>
    <row r="305" spans="1:6" ht="18.75" customHeight="1">
      <c r="A305" s="43" t="s">
        <v>494</v>
      </c>
      <c r="B305" s="34" t="s">
        <v>225</v>
      </c>
      <c r="C305" s="34" t="s">
        <v>210</v>
      </c>
      <c r="D305" s="36" t="s">
        <v>490</v>
      </c>
      <c r="E305" s="34"/>
      <c r="F305" s="31">
        <f>SUM(F306+F309)</f>
        <v>181544238</v>
      </c>
    </row>
    <row r="306" spans="1:6" ht="75.75" customHeight="1">
      <c r="A306" s="43" t="s">
        <v>729</v>
      </c>
      <c r="B306" s="34" t="s">
        <v>225</v>
      </c>
      <c r="C306" s="34" t="s">
        <v>210</v>
      </c>
      <c r="D306" s="36" t="s">
        <v>495</v>
      </c>
      <c r="E306" s="34"/>
      <c r="F306" s="31">
        <f>SUM(F307:F308)</f>
        <v>179236882</v>
      </c>
    </row>
    <row r="307" spans="1:6" ht="49.5" customHeight="1">
      <c r="A307" s="47" t="s">
        <v>282</v>
      </c>
      <c r="B307" s="34" t="s">
        <v>225</v>
      </c>
      <c r="C307" s="34" t="s">
        <v>210</v>
      </c>
      <c r="D307" s="36" t="s">
        <v>496</v>
      </c>
      <c r="E307" s="34" t="s">
        <v>211</v>
      </c>
      <c r="F307" s="31">
        <v>173825417</v>
      </c>
    </row>
    <row r="308" spans="1:6" ht="28.5" customHeight="1">
      <c r="A308" s="40" t="s">
        <v>156</v>
      </c>
      <c r="B308" s="34" t="s">
        <v>225</v>
      </c>
      <c r="C308" s="34" t="s">
        <v>210</v>
      </c>
      <c r="D308" s="36" t="s">
        <v>496</v>
      </c>
      <c r="E308" s="34" t="s">
        <v>214</v>
      </c>
      <c r="F308" s="31">
        <v>5411465</v>
      </c>
    </row>
    <row r="309" spans="1:6" s="1" customFormat="1" ht="18.75" customHeight="1">
      <c r="A309" s="47" t="s">
        <v>300</v>
      </c>
      <c r="B309" s="34" t="s">
        <v>225</v>
      </c>
      <c r="C309" s="34" t="s">
        <v>210</v>
      </c>
      <c r="D309" s="36" t="s">
        <v>497</v>
      </c>
      <c r="E309" s="34"/>
      <c r="F309" s="31">
        <f>SUM(F310)</f>
        <v>2307356</v>
      </c>
    </row>
    <row r="310" spans="1:6" s="1" customFormat="1" ht="49.5" customHeight="1">
      <c r="A310" s="47" t="s">
        <v>282</v>
      </c>
      <c r="B310" s="34" t="s">
        <v>225</v>
      </c>
      <c r="C310" s="34" t="s">
        <v>210</v>
      </c>
      <c r="D310" s="36" t="s">
        <v>497</v>
      </c>
      <c r="E310" s="34" t="s">
        <v>211</v>
      </c>
      <c r="F310" s="31">
        <v>2307356</v>
      </c>
    </row>
    <row r="311" spans="1:6" ht="45.75" customHeight="1">
      <c r="A311" s="49" t="s">
        <v>498</v>
      </c>
      <c r="B311" s="39" t="s">
        <v>225</v>
      </c>
      <c r="C311" s="39" t="s">
        <v>210</v>
      </c>
      <c r="D311" s="38" t="s">
        <v>499</v>
      </c>
      <c r="E311" s="39"/>
      <c r="F311" s="30">
        <f>SUM(F312)</f>
        <v>13122769</v>
      </c>
    </row>
    <row r="312" spans="1:6" ht="30" customHeight="1">
      <c r="A312" s="43" t="s">
        <v>500</v>
      </c>
      <c r="B312" s="34" t="s">
        <v>225</v>
      </c>
      <c r="C312" s="34" t="s">
        <v>210</v>
      </c>
      <c r="D312" s="36" t="s">
        <v>0</v>
      </c>
      <c r="E312" s="34"/>
      <c r="F312" s="31">
        <f>SUM(F313)</f>
        <v>13122769</v>
      </c>
    </row>
    <row r="313" spans="1:6" ht="14.25" customHeight="1">
      <c r="A313" s="43" t="s">
        <v>287</v>
      </c>
      <c r="B313" s="34" t="s">
        <v>225</v>
      </c>
      <c r="C313" s="34" t="s">
        <v>210</v>
      </c>
      <c r="D313" s="36" t="s">
        <v>1</v>
      </c>
      <c r="E313" s="34"/>
      <c r="F313" s="31">
        <f>SUM(F314:F316)</f>
        <v>13122769</v>
      </c>
    </row>
    <row r="314" spans="1:6" ht="46.5" customHeight="1">
      <c r="A314" s="47" t="s">
        <v>282</v>
      </c>
      <c r="B314" s="34" t="s">
        <v>225</v>
      </c>
      <c r="C314" s="34" t="s">
        <v>210</v>
      </c>
      <c r="D314" s="36" t="s">
        <v>1</v>
      </c>
      <c r="E314" s="34" t="s">
        <v>211</v>
      </c>
      <c r="F314" s="31">
        <v>12038901</v>
      </c>
    </row>
    <row r="315" spans="1:6" ht="16.5" customHeight="1">
      <c r="A315" s="40" t="s">
        <v>156</v>
      </c>
      <c r="B315" s="34" t="s">
        <v>225</v>
      </c>
      <c r="C315" s="34" t="s">
        <v>210</v>
      </c>
      <c r="D315" s="36" t="s">
        <v>1</v>
      </c>
      <c r="E315" s="34" t="s">
        <v>214</v>
      </c>
      <c r="F315" s="31">
        <v>1032211</v>
      </c>
    </row>
    <row r="316" spans="1:6" ht="18.75" customHeight="1">
      <c r="A316" s="43" t="s">
        <v>216</v>
      </c>
      <c r="B316" s="34" t="s">
        <v>225</v>
      </c>
      <c r="C316" s="34" t="s">
        <v>210</v>
      </c>
      <c r="D316" s="36" t="s">
        <v>1</v>
      </c>
      <c r="E316" s="34" t="s">
        <v>215</v>
      </c>
      <c r="F316" s="31">
        <v>51657</v>
      </c>
    </row>
    <row r="317" spans="1:6" ht="58.5" customHeight="1">
      <c r="A317" s="43" t="s">
        <v>78</v>
      </c>
      <c r="B317" s="34" t="s">
        <v>225</v>
      </c>
      <c r="C317" s="34" t="s">
        <v>210</v>
      </c>
      <c r="D317" s="36" t="s">
        <v>79</v>
      </c>
      <c r="E317" s="34"/>
      <c r="F317" s="31">
        <f>SUM(F318)</f>
        <v>640000</v>
      </c>
    </row>
    <row r="318" spans="1:6" ht="33.75" customHeight="1">
      <c r="A318" s="43" t="s">
        <v>80</v>
      </c>
      <c r="B318" s="34" t="s">
        <v>225</v>
      </c>
      <c r="C318" s="34" t="s">
        <v>210</v>
      </c>
      <c r="D318" s="36" t="s">
        <v>81</v>
      </c>
      <c r="E318" s="34"/>
      <c r="F318" s="31">
        <f>SUM(F319)</f>
        <v>640000</v>
      </c>
    </row>
    <row r="319" spans="1:6" ht="15" customHeight="1">
      <c r="A319" s="88" t="s">
        <v>134</v>
      </c>
      <c r="B319" s="34" t="s">
        <v>225</v>
      </c>
      <c r="C319" s="34" t="s">
        <v>210</v>
      </c>
      <c r="D319" s="36" t="s">
        <v>136</v>
      </c>
      <c r="E319" s="34"/>
      <c r="F319" s="31">
        <f>SUM(F320)</f>
        <v>640000</v>
      </c>
    </row>
    <row r="320" spans="1:6" ht="16.5" customHeight="1">
      <c r="A320" s="40" t="s">
        <v>156</v>
      </c>
      <c r="B320" s="34" t="s">
        <v>225</v>
      </c>
      <c r="C320" s="34" t="s">
        <v>210</v>
      </c>
      <c r="D320" s="36" t="s">
        <v>136</v>
      </c>
      <c r="E320" s="34" t="s">
        <v>214</v>
      </c>
      <c r="F320" s="31">
        <v>640000</v>
      </c>
    </row>
    <row r="321" spans="1:6" ht="15">
      <c r="A321" s="45" t="s">
        <v>227</v>
      </c>
      <c r="B321" s="39" t="s">
        <v>225</v>
      </c>
      <c r="C321" s="39" t="s">
        <v>225</v>
      </c>
      <c r="D321" s="38"/>
      <c r="E321" s="34"/>
      <c r="F321" s="30">
        <f>SUM(F322)</f>
        <v>2150390</v>
      </c>
    </row>
    <row r="322" spans="1:7" s="1" customFormat="1" ht="48" customHeight="1">
      <c r="A322" s="50" t="s">
        <v>420</v>
      </c>
      <c r="B322" s="39" t="s">
        <v>225</v>
      </c>
      <c r="C322" s="39" t="s">
        <v>225</v>
      </c>
      <c r="D322" s="38" t="s">
        <v>421</v>
      </c>
      <c r="E322" s="39"/>
      <c r="F322" s="30">
        <f>SUM(F323+F327)</f>
        <v>2150390</v>
      </c>
      <c r="G322" s="82"/>
    </row>
    <row r="323" spans="1:6" s="1" customFormat="1" ht="60.75" customHeight="1">
      <c r="A323" s="51" t="s">
        <v>2</v>
      </c>
      <c r="B323" s="34" t="s">
        <v>225</v>
      </c>
      <c r="C323" s="34" t="s">
        <v>225</v>
      </c>
      <c r="D323" s="36" t="s">
        <v>3</v>
      </c>
      <c r="E323" s="34"/>
      <c r="F323" s="31">
        <f>SUM(F324)</f>
        <v>80000</v>
      </c>
    </row>
    <row r="324" spans="1:6" s="1" customFormat="1" ht="33" customHeight="1">
      <c r="A324" s="52" t="s">
        <v>4</v>
      </c>
      <c r="B324" s="34" t="s">
        <v>225</v>
      </c>
      <c r="C324" s="34" t="s">
        <v>225</v>
      </c>
      <c r="D324" s="36" t="s">
        <v>5</v>
      </c>
      <c r="E324" s="34"/>
      <c r="F324" s="31">
        <f>SUM(F325)</f>
        <v>80000</v>
      </c>
    </row>
    <row r="325" spans="1:6" s="1" customFormat="1" ht="15.75" customHeight="1">
      <c r="A325" s="73" t="s">
        <v>288</v>
      </c>
      <c r="B325" s="34" t="s">
        <v>225</v>
      </c>
      <c r="C325" s="34" t="s">
        <v>225</v>
      </c>
      <c r="D325" s="36" t="s">
        <v>6</v>
      </c>
      <c r="E325" s="34"/>
      <c r="F325" s="31">
        <f>SUM(F326)</f>
        <v>80000</v>
      </c>
    </row>
    <row r="326" spans="1:6" ht="16.5" customHeight="1">
      <c r="A326" s="40" t="s">
        <v>156</v>
      </c>
      <c r="B326" s="34" t="s">
        <v>225</v>
      </c>
      <c r="C326" s="34" t="s">
        <v>225</v>
      </c>
      <c r="D326" s="36" t="s">
        <v>7</v>
      </c>
      <c r="E326" s="34" t="s">
        <v>214</v>
      </c>
      <c r="F326" s="31">
        <v>80000</v>
      </c>
    </row>
    <row r="327" spans="1:6" ht="62.25" customHeight="1">
      <c r="A327" s="18" t="s">
        <v>8</v>
      </c>
      <c r="B327" s="34" t="s">
        <v>225</v>
      </c>
      <c r="C327" s="34" t="s">
        <v>225</v>
      </c>
      <c r="D327" s="36" t="s">
        <v>9</v>
      </c>
      <c r="E327" s="34"/>
      <c r="F327" s="31">
        <f>SUM(F328)</f>
        <v>2070390</v>
      </c>
    </row>
    <row r="328" spans="1:6" ht="18.75" customHeight="1">
      <c r="A328" s="18" t="s">
        <v>10</v>
      </c>
      <c r="B328" s="34" t="s">
        <v>225</v>
      </c>
      <c r="C328" s="34" t="s">
        <v>225</v>
      </c>
      <c r="D328" s="36" t="s">
        <v>42</v>
      </c>
      <c r="E328" s="34"/>
      <c r="F328" s="31">
        <f>SUM(F332+F329)</f>
        <v>2070390</v>
      </c>
    </row>
    <row r="329" spans="1:6" ht="18.75" customHeight="1">
      <c r="A329" s="196" t="s">
        <v>785</v>
      </c>
      <c r="B329" s="34" t="s">
        <v>225</v>
      </c>
      <c r="C329" s="34" t="s">
        <v>225</v>
      </c>
      <c r="D329" s="36" t="s">
        <v>784</v>
      </c>
      <c r="E329" s="34"/>
      <c r="F329" s="31">
        <f>SUM(F331+F330)</f>
        <v>712007</v>
      </c>
    </row>
    <row r="330" spans="1:6" ht="27.75" customHeight="1">
      <c r="A330" s="40" t="s">
        <v>156</v>
      </c>
      <c r="B330" s="34" t="s">
        <v>225</v>
      </c>
      <c r="C330" s="34" t="s">
        <v>225</v>
      </c>
      <c r="D330" s="36" t="s">
        <v>784</v>
      </c>
      <c r="E330" s="34" t="s">
        <v>214</v>
      </c>
      <c r="F330" s="31">
        <v>609297</v>
      </c>
    </row>
    <row r="331" spans="1:6" ht="18.75" customHeight="1">
      <c r="A331" s="40" t="s">
        <v>237</v>
      </c>
      <c r="B331" s="34" t="s">
        <v>225</v>
      </c>
      <c r="C331" s="34" t="s">
        <v>225</v>
      </c>
      <c r="D331" s="36" t="s">
        <v>784</v>
      </c>
      <c r="E331" s="34" t="s">
        <v>236</v>
      </c>
      <c r="F331" s="31">
        <v>102710</v>
      </c>
    </row>
    <row r="332" spans="1:6" ht="21" customHeight="1">
      <c r="A332" s="20" t="s">
        <v>131</v>
      </c>
      <c r="B332" s="34" t="s">
        <v>225</v>
      </c>
      <c r="C332" s="34" t="s">
        <v>225</v>
      </c>
      <c r="D332" s="36" t="s">
        <v>132</v>
      </c>
      <c r="E332" s="34"/>
      <c r="F332" s="31">
        <f>SUM(F333:F334)</f>
        <v>1358383</v>
      </c>
    </row>
    <row r="333" spans="1:6" ht="37.5" customHeight="1">
      <c r="A333" s="40" t="s">
        <v>156</v>
      </c>
      <c r="B333" s="34" t="s">
        <v>225</v>
      </c>
      <c r="C333" s="34" t="s">
        <v>225</v>
      </c>
      <c r="D333" s="36" t="s">
        <v>132</v>
      </c>
      <c r="E333" s="34" t="s">
        <v>214</v>
      </c>
      <c r="F333" s="31">
        <v>358383</v>
      </c>
    </row>
    <row r="334" spans="1:6" s="27" customFormat="1" ht="15" customHeight="1">
      <c r="A334" s="40" t="s">
        <v>237</v>
      </c>
      <c r="B334" s="34" t="s">
        <v>225</v>
      </c>
      <c r="C334" s="34" t="s">
        <v>225</v>
      </c>
      <c r="D334" s="36" t="s">
        <v>132</v>
      </c>
      <c r="E334" s="34" t="s">
        <v>236</v>
      </c>
      <c r="F334" s="31">
        <v>1000000</v>
      </c>
    </row>
    <row r="335" spans="1:6" s="3" customFormat="1" ht="20.25" customHeight="1">
      <c r="A335" s="45" t="s">
        <v>228</v>
      </c>
      <c r="B335" s="39" t="s">
        <v>225</v>
      </c>
      <c r="C335" s="39" t="s">
        <v>229</v>
      </c>
      <c r="D335" s="38"/>
      <c r="E335" s="34"/>
      <c r="F335" s="30">
        <f>SUM(F336)</f>
        <v>7014786</v>
      </c>
    </row>
    <row r="336" spans="1:6" s="1" customFormat="1" ht="33" customHeight="1">
      <c r="A336" s="9" t="s">
        <v>269</v>
      </c>
      <c r="B336" s="34" t="s">
        <v>225</v>
      </c>
      <c r="C336" s="34" t="s">
        <v>229</v>
      </c>
      <c r="D336" s="34" t="s">
        <v>407</v>
      </c>
      <c r="E336" s="34"/>
      <c r="F336" s="31">
        <f>SUM(F338)</f>
        <v>7014786</v>
      </c>
    </row>
    <row r="337" spans="1:6" s="1" customFormat="1" ht="65.25" customHeight="1">
      <c r="A337" s="9" t="s">
        <v>484</v>
      </c>
      <c r="B337" s="34" t="s">
        <v>225</v>
      </c>
      <c r="C337" s="34" t="s">
        <v>229</v>
      </c>
      <c r="D337" s="34" t="s">
        <v>485</v>
      </c>
      <c r="E337" s="34"/>
      <c r="F337" s="31">
        <f>SUM(F338)</f>
        <v>7014786</v>
      </c>
    </row>
    <row r="338" spans="1:6" s="1" customFormat="1" ht="29.25" customHeight="1">
      <c r="A338" s="47" t="s">
        <v>12</v>
      </c>
      <c r="B338" s="34" t="s">
        <v>225</v>
      </c>
      <c r="C338" s="34" t="s">
        <v>229</v>
      </c>
      <c r="D338" s="34" t="s">
        <v>11</v>
      </c>
      <c r="E338" s="34"/>
      <c r="F338" s="31">
        <f>SUM(F339+F341+F345)</f>
        <v>7014786</v>
      </c>
    </row>
    <row r="339" spans="1:6" s="1" customFormat="1" ht="32.25" customHeight="1">
      <c r="A339" s="43" t="s">
        <v>198</v>
      </c>
      <c r="B339" s="34" t="s">
        <v>225</v>
      </c>
      <c r="C339" s="34" t="s">
        <v>229</v>
      </c>
      <c r="D339" s="34" t="s">
        <v>13</v>
      </c>
      <c r="E339" s="34"/>
      <c r="F339" s="31">
        <f>SUM(F340)</f>
        <v>71182</v>
      </c>
    </row>
    <row r="340" spans="1:7" s="1" customFormat="1" ht="49.5" customHeight="1">
      <c r="A340" s="43" t="s">
        <v>193</v>
      </c>
      <c r="B340" s="34" t="s">
        <v>225</v>
      </c>
      <c r="C340" s="34" t="s">
        <v>229</v>
      </c>
      <c r="D340" s="34" t="s">
        <v>13</v>
      </c>
      <c r="E340" s="34" t="s">
        <v>211</v>
      </c>
      <c r="F340" s="31">
        <v>71182</v>
      </c>
      <c r="G340" s="82"/>
    </row>
    <row r="341" spans="1:6" ht="35.25" customHeight="1">
      <c r="A341" s="43" t="s">
        <v>287</v>
      </c>
      <c r="B341" s="34" t="s">
        <v>225</v>
      </c>
      <c r="C341" s="34" t="s">
        <v>229</v>
      </c>
      <c r="D341" s="34" t="s">
        <v>14</v>
      </c>
      <c r="E341" s="34"/>
      <c r="F341" s="31">
        <f>SUM(F342:F344)</f>
        <v>6893604</v>
      </c>
    </row>
    <row r="342" spans="1:6" ht="45.75" customHeight="1">
      <c r="A342" s="47" t="s">
        <v>282</v>
      </c>
      <c r="B342" s="34" t="s">
        <v>225</v>
      </c>
      <c r="C342" s="34" t="s">
        <v>229</v>
      </c>
      <c r="D342" s="34" t="s">
        <v>488</v>
      </c>
      <c r="E342" s="34" t="s">
        <v>211</v>
      </c>
      <c r="F342" s="31">
        <v>6118100</v>
      </c>
    </row>
    <row r="343" spans="1:6" ht="30">
      <c r="A343" s="40" t="s">
        <v>156</v>
      </c>
      <c r="B343" s="34" t="s">
        <v>225</v>
      </c>
      <c r="C343" s="34" t="s">
        <v>229</v>
      </c>
      <c r="D343" s="34" t="s">
        <v>15</v>
      </c>
      <c r="E343" s="34" t="s">
        <v>214</v>
      </c>
      <c r="F343" s="31">
        <v>759120</v>
      </c>
    </row>
    <row r="344" spans="1:6" ht="15">
      <c r="A344" s="43" t="s">
        <v>216</v>
      </c>
      <c r="B344" s="34" t="s">
        <v>225</v>
      </c>
      <c r="C344" s="34" t="s">
        <v>229</v>
      </c>
      <c r="D344" s="34" t="s">
        <v>15</v>
      </c>
      <c r="E344" s="34" t="s">
        <v>215</v>
      </c>
      <c r="F344" s="31">
        <v>16384</v>
      </c>
    </row>
    <row r="345" spans="1:6" ht="15">
      <c r="A345" s="88" t="s">
        <v>134</v>
      </c>
      <c r="B345" s="34" t="s">
        <v>225</v>
      </c>
      <c r="C345" s="34" t="s">
        <v>229</v>
      </c>
      <c r="D345" s="34" t="s">
        <v>137</v>
      </c>
      <c r="E345" s="34"/>
      <c r="F345" s="31">
        <f>SUM(F346)</f>
        <v>50000</v>
      </c>
    </row>
    <row r="346" spans="1:6" ht="30">
      <c r="A346" s="40" t="s">
        <v>156</v>
      </c>
      <c r="B346" s="34" t="s">
        <v>225</v>
      </c>
      <c r="C346" s="34" t="s">
        <v>229</v>
      </c>
      <c r="D346" s="34" t="s">
        <v>137</v>
      </c>
      <c r="E346" s="34" t="s">
        <v>214</v>
      </c>
      <c r="F346" s="31">
        <v>50000</v>
      </c>
    </row>
    <row r="347" spans="1:6" s="3" customFormat="1" ht="23.25" customHeight="1">
      <c r="A347" s="45" t="s">
        <v>230</v>
      </c>
      <c r="B347" s="39" t="s">
        <v>232</v>
      </c>
      <c r="C347" s="39"/>
      <c r="D347" s="38"/>
      <c r="E347" s="34"/>
      <c r="F347" s="30">
        <f>SUM(F348+F371)</f>
        <v>12737168.37</v>
      </c>
    </row>
    <row r="348" spans="1:6" s="3" customFormat="1" ht="20.25" customHeight="1">
      <c r="A348" s="45" t="s">
        <v>231</v>
      </c>
      <c r="B348" s="39" t="s">
        <v>232</v>
      </c>
      <c r="C348" s="39" t="s">
        <v>208</v>
      </c>
      <c r="D348" s="38"/>
      <c r="E348" s="34"/>
      <c r="F348" s="30">
        <f>SUM(F349)</f>
        <v>11620537.37</v>
      </c>
    </row>
    <row r="349" spans="1:7" ht="16.5" customHeight="1">
      <c r="A349" s="9" t="s">
        <v>427</v>
      </c>
      <c r="B349" s="34" t="s">
        <v>232</v>
      </c>
      <c r="C349" s="34" t="s">
        <v>208</v>
      </c>
      <c r="D349" s="36" t="s">
        <v>428</v>
      </c>
      <c r="E349" s="34"/>
      <c r="F349" s="31">
        <f>SUM(F355+F365+F350)</f>
        <v>11620537.37</v>
      </c>
      <c r="G349" s="26"/>
    </row>
    <row r="350" spans="1:6" ht="30.75" customHeight="1">
      <c r="A350" s="9" t="s">
        <v>93</v>
      </c>
      <c r="B350" s="34" t="s">
        <v>232</v>
      </c>
      <c r="C350" s="34" t="s">
        <v>208</v>
      </c>
      <c r="D350" s="36" t="s">
        <v>92</v>
      </c>
      <c r="E350" s="34"/>
      <c r="F350" s="31">
        <f>SUM(F351)</f>
        <v>758978.1</v>
      </c>
    </row>
    <row r="351" spans="1:6" ht="33" customHeight="1">
      <c r="A351" s="9" t="s">
        <v>91</v>
      </c>
      <c r="B351" s="34" t="s">
        <v>232</v>
      </c>
      <c r="C351" s="34" t="s">
        <v>208</v>
      </c>
      <c r="D351" s="36" t="s">
        <v>342</v>
      </c>
      <c r="E351" s="34"/>
      <c r="F351" s="31">
        <f>SUM(F352)</f>
        <v>758978.1</v>
      </c>
    </row>
    <row r="352" spans="1:6" ht="39" customHeight="1">
      <c r="A352" s="43" t="s">
        <v>287</v>
      </c>
      <c r="B352" s="34" t="s">
        <v>232</v>
      </c>
      <c r="C352" s="34" t="s">
        <v>208</v>
      </c>
      <c r="D352" s="36" t="s">
        <v>94</v>
      </c>
      <c r="E352" s="34"/>
      <c r="F352" s="31">
        <f>SUM(F353:F354)</f>
        <v>758978.1</v>
      </c>
    </row>
    <row r="353" spans="1:6" ht="43.5" customHeight="1">
      <c r="A353" s="47" t="s">
        <v>282</v>
      </c>
      <c r="B353" s="34" t="s">
        <v>232</v>
      </c>
      <c r="C353" s="34" t="s">
        <v>208</v>
      </c>
      <c r="D353" s="36" t="s">
        <v>94</v>
      </c>
      <c r="E353" s="34" t="s">
        <v>211</v>
      </c>
      <c r="F353" s="31">
        <v>490594</v>
      </c>
    </row>
    <row r="354" spans="1:6" ht="30.75" customHeight="1">
      <c r="A354" s="40" t="s">
        <v>156</v>
      </c>
      <c r="B354" s="34" t="s">
        <v>232</v>
      </c>
      <c r="C354" s="34" t="s">
        <v>208</v>
      </c>
      <c r="D354" s="36" t="s">
        <v>94</v>
      </c>
      <c r="E354" s="34" t="s">
        <v>214</v>
      </c>
      <c r="F354" s="31">
        <v>268384.1</v>
      </c>
    </row>
    <row r="355" spans="1:6" ht="28.5" customHeight="1">
      <c r="A355" s="48" t="s">
        <v>429</v>
      </c>
      <c r="B355" s="34" t="s">
        <v>232</v>
      </c>
      <c r="C355" s="34" t="s">
        <v>208</v>
      </c>
      <c r="D355" s="34" t="s">
        <v>430</v>
      </c>
      <c r="E355" s="34"/>
      <c r="F355" s="31">
        <f>SUM(F356+F357)</f>
        <v>5713609.27</v>
      </c>
    </row>
    <row r="356" spans="1:6" ht="16.5" customHeight="1">
      <c r="A356" s="43" t="s">
        <v>431</v>
      </c>
      <c r="B356" s="34" t="s">
        <v>232</v>
      </c>
      <c r="C356" s="34" t="s">
        <v>208</v>
      </c>
      <c r="D356" s="34" t="s">
        <v>432</v>
      </c>
      <c r="E356" s="34"/>
      <c r="F356" s="31">
        <f>SUM(F361+F359)</f>
        <v>4705184.27</v>
      </c>
    </row>
    <row r="357" spans="1:6" ht="16.5" customHeight="1">
      <c r="A357" s="48" t="s">
        <v>822</v>
      </c>
      <c r="B357" s="34" t="s">
        <v>232</v>
      </c>
      <c r="C357" s="34" t="s">
        <v>208</v>
      </c>
      <c r="D357" s="34" t="s">
        <v>821</v>
      </c>
      <c r="E357" s="34"/>
      <c r="F357" s="31">
        <f>SUM(F358)</f>
        <v>1008425</v>
      </c>
    </row>
    <row r="358" spans="1:6" ht="16.5" customHeight="1">
      <c r="A358" s="40" t="s">
        <v>156</v>
      </c>
      <c r="B358" s="34" t="s">
        <v>232</v>
      </c>
      <c r="C358" s="34" t="s">
        <v>208</v>
      </c>
      <c r="D358" s="34" t="s">
        <v>821</v>
      </c>
      <c r="E358" s="34" t="s">
        <v>214</v>
      </c>
      <c r="F358" s="31">
        <v>1008425</v>
      </c>
    </row>
    <row r="359" spans="1:6" ht="16.5" customHeight="1">
      <c r="A359" s="43" t="s">
        <v>800</v>
      </c>
      <c r="B359" s="34" t="s">
        <v>232</v>
      </c>
      <c r="C359" s="34" t="s">
        <v>208</v>
      </c>
      <c r="D359" s="34" t="s">
        <v>801</v>
      </c>
      <c r="E359" s="34"/>
      <c r="F359" s="31">
        <f>SUM(F360)</f>
        <v>52750</v>
      </c>
    </row>
    <row r="360" spans="1:6" ht="16.5" customHeight="1">
      <c r="A360" s="40" t="s">
        <v>156</v>
      </c>
      <c r="B360" s="34" t="s">
        <v>232</v>
      </c>
      <c r="C360" s="34" t="s">
        <v>208</v>
      </c>
      <c r="D360" s="34" t="s">
        <v>801</v>
      </c>
      <c r="E360" s="34" t="s">
        <v>214</v>
      </c>
      <c r="F360" s="31">
        <v>52750</v>
      </c>
    </row>
    <row r="361" spans="1:6" ht="17.25" customHeight="1">
      <c r="A361" s="43" t="s">
        <v>287</v>
      </c>
      <c r="B361" s="34" t="s">
        <v>232</v>
      </c>
      <c r="C361" s="34" t="s">
        <v>208</v>
      </c>
      <c r="D361" s="34" t="s">
        <v>433</v>
      </c>
      <c r="E361" s="34"/>
      <c r="F361" s="31">
        <f>SUM(F362:F364)</f>
        <v>4652434.27</v>
      </c>
    </row>
    <row r="362" spans="1:6" ht="44.25" customHeight="1">
      <c r="A362" s="47" t="s">
        <v>282</v>
      </c>
      <c r="B362" s="34" t="s">
        <v>232</v>
      </c>
      <c r="C362" s="34" t="s">
        <v>208</v>
      </c>
      <c r="D362" s="34" t="s">
        <v>434</v>
      </c>
      <c r="E362" s="34" t="s">
        <v>211</v>
      </c>
      <c r="F362" s="31">
        <v>3739344</v>
      </c>
    </row>
    <row r="363" spans="1:6" ht="30">
      <c r="A363" s="40" t="s">
        <v>156</v>
      </c>
      <c r="B363" s="34" t="s">
        <v>232</v>
      </c>
      <c r="C363" s="34" t="s">
        <v>208</v>
      </c>
      <c r="D363" s="34" t="s">
        <v>435</v>
      </c>
      <c r="E363" s="34" t="s">
        <v>214</v>
      </c>
      <c r="F363" s="31">
        <v>855696.27</v>
      </c>
    </row>
    <row r="364" spans="1:6" ht="16.5" customHeight="1">
      <c r="A364" s="43" t="s">
        <v>216</v>
      </c>
      <c r="B364" s="34" t="s">
        <v>232</v>
      </c>
      <c r="C364" s="34" t="s">
        <v>208</v>
      </c>
      <c r="D364" s="34" t="s">
        <v>433</v>
      </c>
      <c r="E364" s="34" t="s">
        <v>215</v>
      </c>
      <c r="F364" s="31">
        <v>57394</v>
      </c>
    </row>
    <row r="365" spans="1:6" ht="50.25" customHeight="1">
      <c r="A365" s="43" t="s">
        <v>436</v>
      </c>
      <c r="B365" s="34" t="s">
        <v>232</v>
      </c>
      <c r="C365" s="34" t="s">
        <v>208</v>
      </c>
      <c r="D365" s="34" t="s">
        <v>437</v>
      </c>
      <c r="E365" s="34"/>
      <c r="F365" s="31">
        <f>SUM(F367)</f>
        <v>5147950</v>
      </c>
    </row>
    <row r="366" spans="1:6" ht="35.25" customHeight="1">
      <c r="A366" s="43" t="s">
        <v>438</v>
      </c>
      <c r="B366" s="34" t="s">
        <v>232</v>
      </c>
      <c r="C366" s="34" t="s">
        <v>208</v>
      </c>
      <c r="D366" s="34" t="s">
        <v>439</v>
      </c>
      <c r="E366" s="34"/>
      <c r="F366" s="31">
        <f>SUM(F367)</f>
        <v>5147950</v>
      </c>
    </row>
    <row r="367" spans="1:6" ht="32.25" customHeight="1">
      <c r="A367" s="43" t="s">
        <v>287</v>
      </c>
      <c r="B367" s="34" t="s">
        <v>232</v>
      </c>
      <c r="C367" s="34" t="s">
        <v>208</v>
      </c>
      <c r="D367" s="34" t="s">
        <v>440</v>
      </c>
      <c r="E367" s="34"/>
      <c r="F367" s="31">
        <f>SUM(F368:F370)</f>
        <v>5147950</v>
      </c>
    </row>
    <row r="368" spans="1:6" ht="47.25" customHeight="1">
      <c r="A368" s="47" t="s">
        <v>282</v>
      </c>
      <c r="B368" s="34" t="s">
        <v>232</v>
      </c>
      <c r="C368" s="34" t="s">
        <v>208</v>
      </c>
      <c r="D368" s="34" t="s">
        <v>440</v>
      </c>
      <c r="E368" s="34" t="s">
        <v>211</v>
      </c>
      <c r="F368" s="31">
        <v>3046827</v>
      </c>
    </row>
    <row r="369" spans="1:6" ht="30">
      <c r="A369" s="40" t="s">
        <v>156</v>
      </c>
      <c r="B369" s="34" t="s">
        <v>232</v>
      </c>
      <c r="C369" s="34" t="s">
        <v>208</v>
      </c>
      <c r="D369" s="34" t="s">
        <v>440</v>
      </c>
      <c r="E369" s="34" t="s">
        <v>214</v>
      </c>
      <c r="F369" s="31">
        <v>1256827</v>
      </c>
    </row>
    <row r="370" spans="1:6" ht="18.75" customHeight="1">
      <c r="A370" s="43" t="s">
        <v>216</v>
      </c>
      <c r="B370" s="34" t="s">
        <v>232</v>
      </c>
      <c r="C370" s="34" t="s">
        <v>208</v>
      </c>
      <c r="D370" s="34" t="s">
        <v>441</v>
      </c>
      <c r="E370" s="34" t="s">
        <v>215</v>
      </c>
      <c r="F370" s="31">
        <v>844296</v>
      </c>
    </row>
    <row r="371" spans="1:6" ht="19.5" customHeight="1">
      <c r="A371" s="45" t="s">
        <v>233</v>
      </c>
      <c r="B371" s="39" t="s">
        <v>232</v>
      </c>
      <c r="C371" s="39" t="s">
        <v>218</v>
      </c>
      <c r="D371" s="38"/>
      <c r="E371" s="34"/>
      <c r="F371" s="30">
        <f>SUM(F372)</f>
        <v>1116631</v>
      </c>
    </row>
    <row r="372" spans="1:6" ht="36.75" customHeight="1">
      <c r="A372" s="43" t="s">
        <v>271</v>
      </c>
      <c r="B372" s="34" t="s">
        <v>232</v>
      </c>
      <c r="C372" s="34" t="s">
        <v>218</v>
      </c>
      <c r="D372" s="34" t="s">
        <v>442</v>
      </c>
      <c r="E372" s="34"/>
      <c r="F372" s="31">
        <f>SUM(F373+F377)</f>
        <v>1116631</v>
      </c>
    </row>
    <row r="373" spans="1:6" ht="30.75" customHeight="1">
      <c r="A373" s="43" t="s">
        <v>429</v>
      </c>
      <c r="B373" s="34" t="s">
        <v>232</v>
      </c>
      <c r="C373" s="34" t="s">
        <v>218</v>
      </c>
      <c r="D373" s="34" t="s">
        <v>49</v>
      </c>
      <c r="E373" s="34"/>
      <c r="F373" s="31">
        <f>SUM(F374)</f>
        <v>140000</v>
      </c>
    </row>
    <row r="374" spans="1:6" ht="95.25" customHeight="1">
      <c r="A374" s="43" t="s">
        <v>51</v>
      </c>
      <c r="B374" s="34" t="s">
        <v>232</v>
      </c>
      <c r="C374" s="34" t="s">
        <v>218</v>
      </c>
      <c r="D374" s="34" t="s">
        <v>50</v>
      </c>
      <c r="E374" s="34"/>
      <c r="F374" s="31">
        <f>SUM(F375)</f>
        <v>140000</v>
      </c>
    </row>
    <row r="375" spans="1:6" ht="76.5" customHeight="1">
      <c r="A375" s="43" t="s">
        <v>52</v>
      </c>
      <c r="B375" s="34" t="s">
        <v>232</v>
      </c>
      <c r="C375" s="34" t="s">
        <v>218</v>
      </c>
      <c r="D375" s="34" t="s">
        <v>53</v>
      </c>
      <c r="E375" s="34"/>
      <c r="F375" s="31">
        <f>SUM(F376)</f>
        <v>140000</v>
      </c>
    </row>
    <row r="376" spans="1:6" ht="15" customHeight="1">
      <c r="A376" s="43" t="s">
        <v>219</v>
      </c>
      <c r="B376" s="34" t="s">
        <v>232</v>
      </c>
      <c r="C376" s="34" t="s">
        <v>218</v>
      </c>
      <c r="D376" s="34" t="s">
        <v>53</v>
      </c>
      <c r="E376" s="34" t="s">
        <v>276</v>
      </c>
      <c r="F376" s="31">
        <v>140000</v>
      </c>
    </row>
    <row r="377" spans="1:6" ht="31.5" customHeight="1">
      <c r="A377" s="43" t="s">
        <v>436</v>
      </c>
      <c r="B377" s="34" t="s">
        <v>232</v>
      </c>
      <c r="C377" s="34" t="s">
        <v>218</v>
      </c>
      <c r="D377" s="34" t="s">
        <v>437</v>
      </c>
      <c r="E377" s="34"/>
      <c r="F377" s="31">
        <f>SUM(F378)</f>
        <v>976631</v>
      </c>
    </row>
    <row r="378" spans="1:6" ht="33" customHeight="1">
      <c r="A378" s="43" t="s">
        <v>438</v>
      </c>
      <c r="B378" s="34" t="s">
        <v>232</v>
      </c>
      <c r="C378" s="34" t="s">
        <v>218</v>
      </c>
      <c r="D378" s="34" t="s">
        <v>439</v>
      </c>
      <c r="E378" s="34"/>
      <c r="F378" s="31">
        <f>SUM(F379+F381)</f>
        <v>976631</v>
      </c>
    </row>
    <row r="379" spans="1:6" ht="54.75" customHeight="1">
      <c r="A379" s="43" t="s">
        <v>289</v>
      </c>
      <c r="B379" s="34" t="s">
        <v>232</v>
      </c>
      <c r="C379" s="34" t="s">
        <v>218</v>
      </c>
      <c r="D379" s="34" t="s">
        <v>443</v>
      </c>
      <c r="E379" s="34"/>
      <c r="F379" s="31">
        <f>SUM(F380)</f>
        <v>24276</v>
      </c>
    </row>
    <row r="380" spans="1:6" ht="48.75" customHeight="1">
      <c r="A380" s="47" t="s">
        <v>282</v>
      </c>
      <c r="B380" s="34" t="s">
        <v>232</v>
      </c>
      <c r="C380" s="34" t="s">
        <v>218</v>
      </c>
      <c r="D380" s="34" t="s">
        <v>443</v>
      </c>
      <c r="E380" s="34" t="s">
        <v>211</v>
      </c>
      <c r="F380" s="31">
        <v>24276</v>
      </c>
    </row>
    <row r="381" spans="1:6" ht="42.75" customHeight="1">
      <c r="A381" s="43" t="s">
        <v>287</v>
      </c>
      <c r="B381" s="34" t="s">
        <v>232</v>
      </c>
      <c r="C381" s="34" t="s">
        <v>218</v>
      </c>
      <c r="D381" s="34" t="s">
        <v>440</v>
      </c>
      <c r="E381" s="34"/>
      <c r="F381" s="31">
        <f>SUM(F382:F384)</f>
        <v>952355</v>
      </c>
    </row>
    <row r="382" spans="1:6" ht="45">
      <c r="A382" s="47" t="s">
        <v>282</v>
      </c>
      <c r="B382" s="34" t="s">
        <v>232</v>
      </c>
      <c r="C382" s="34" t="s">
        <v>218</v>
      </c>
      <c r="D382" s="34" t="s">
        <v>440</v>
      </c>
      <c r="E382" s="34" t="s">
        <v>211</v>
      </c>
      <c r="F382" s="31">
        <v>676455</v>
      </c>
    </row>
    <row r="383" spans="1:6" ht="40.5" customHeight="1">
      <c r="A383" s="40" t="s">
        <v>156</v>
      </c>
      <c r="B383" s="34" t="s">
        <v>232</v>
      </c>
      <c r="C383" s="34" t="s">
        <v>218</v>
      </c>
      <c r="D383" s="34" t="s">
        <v>440</v>
      </c>
      <c r="E383" s="34" t="s">
        <v>214</v>
      </c>
      <c r="F383" s="31">
        <v>272200</v>
      </c>
    </row>
    <row r="384" spans="1:6" ht="16.5" customHeight="1">
      <c r="A384" s="43" t="s">
        <v>216</v>
      </c>
      <c r="B384" s="34" t="s">
        <v>232</v>
      </c>
      <c r="C384" s="34" t="s">
        <v>218</v>
      </c>
      <c r="D384" s="34" t="s">
        <v>440</v>
      </c>
      <c r="E384" s="34" t="s">
        <v>215</v>
      </c>
      <c r="F384" s="31">
        <v>3700</v>
      </c>
    </row>
    <row r="385" spans="1:6" ht="22.5" customHeight="1">
      <c r="A385" s="45" t="s">
        <v>234</v>
      </c>
      <c r="B385" s="38">
        <v>10</v>
      </c>
      <c r="C385" s="38"/>
      <c r="D385" s="38"/>
      <c r="E385" s="34"/>
      <c r="F385" s="30">
        <f>SUM(F386+F392+F438)</f>
        <v>47427023</v>
      </c>
    </row>
    <row r="386" spans="1:6" ht="15">
      <c r="A386" s="45" t="s">
        <v>235</v>
      </c>
      <c r="B386" s="38">
        <v>10</v>
      </c>
      <c r="C386" s="39" t="s">
        <v>208</v>
      </c>
      <c r="D386" s="38"/>
      <c r="E386" s="34"/>
      <c r="F386" s="30">
        <f>SUM(F387)</f>
        <v>258562</v>
      </c>
    </row>
    <row r="387" spans="1:6" ht="32.25" customHeight="1">
      <c r="A387" s="8" t="s">
        <v>249</v>
      </c>
      <c r="B387" s="39" t="s">
        <v>194</v>
      </c>
      <c r="C387" s="38">
        <v>1</v>
      </c>
      <c r="D387" s="38" t="s">
        <v>309</v>
      </c>
      <c r="E387" s="34"/>
      <c r="F387" s="31">
        <f>SUM(F388)</f>
        <v>258562</v>
      </c>
    </row>
    <row r="388" spans="1:6" ht="51.75" customHeight="1">
      <c r="A388" s="43" t="s">
        <v>444</v>
      </c>
      <c r="B388" s="36">
        <v>10</v>
      </c>
      <c r="C388" s="34" t="s">
        <v>208</v>
      </c>
      <c r="D388" s="36" t="s">
        <v>445</v>
      </c>
      <c r="E388" s="34"/>
      <c r="F388" s="31">
        <f>SUM(F390)</f>
        <v>258562</v>
      </c>
    </row>
    <row r="389" spans="1:6" ht="33.75" customHeight="1">
      <c r="A389" s="43" t="s">
        <v>74</v>
      </c>
      <c r="B389" s="36">
        <v>10</v>
      </c>
      <c r="C389" s="34" t="s">
        <v>208</v>
      </c>
      <c r="D389" s="36" t="s">
        <v>446</v>
      </c>
      <c r="E389" s="34"/>
      <c r="F389" s="31">
        <f>SUM(F390)</f>
        <v>258562</v>
      </c>
    </row>
    <row r="390" spans="1:6" ht="18" customHeight="1">
      <c r="A390" s="43" t="s">
        <v>263</v>
      </c>
      <c r="B390" s="36">
        <v>10</v>
      </c>
      <c r="C390" s="34" t="s">
        <v>208</v>
      </c>
      <c r="D390" s="36" t="s">
        <v>447</v>
      </c>
      <c r="E390" s="34"/>
      <c r="F390" s="31">
        <f>SUM(F391)</f>
        <v>258562</v>
      </c>
    </row>
    <row r="391" spans="1:6" ht="18" customHeight="1">
      <c r="A391" s="43" t="s">
        <v>237</v>
      </c>
      <c r="B391" s="36">
        <v>10</v>
      </c>
      <c r="C391" s="34" t="s">
        <v>208</v>
      </c>
      <c r="D391" s="36" t="s">
        <v>448</v>
      </c>
      <c r="E391" s="34" t="s">
        <v>236</v>
      </c>
      <c r="F391" s="31">
        <v>258562</v>
      </c>
    </row>
    <row r="392" spans="1:6" ht="21" customHeight="1">
      <c r="A392" s="45" t="s">
        <v>238</v>
      </c>
      <c r="B392" s="38">
        <v>10</v>
      </c>
      <c r="C392" s="39" t="s">
        <v>213</v>
      </c>
      <c r="D392" s="38"/>
      <c r="E392" s="34"/>
      <c r="F392" s="30">
        <f>SUM(F393+F398+F419+F429)</f>
        <v>32181413</v>
      </c>
    </row>
    <row r="393" spans="1:6" ht="32.25" customHeight="1">
      <c r="A393" s="8" t="s">
        <v>267</v>
      </c>
      <c r="B393" s="38">
        <v>10</v>
      </c>
      <c r="C393" s="39" t="s">
        <v>213</v>
      </c>
      <c r="D393" s="38" t="s">
        <v>449</v>
      </c>
      <c r="E393" s="39"/>
      <c r="F393" s="30">
        <f>SUM(F394)</f>
        <v>910502</v>
      </c>
    </row>
    <row r="394" spans="1:6" ht="31.5" customHeight="1">
      <c r="A394" s="47" t="s">
        <v>436</v>
      </c>
      <c r="B394" s="36">
        <v>10</v>
      </c>
      <c r="C394" s="34" t="s">
        <v>213</v>
      </c>
      <c r="D394" s="36" t="s">
        <v>437</v>
      </c>
      <c r="E394" s="34"/>
      <c r="F394" s="31">
        <f>SUM(F396)</f>
        <v>910502</v>
      </c>
    </row>
    <row r="395" spans="1:6" ht="37.5" customHeight="1">
      <c r="A395" s="47" t="s">
        <v>75</v>
      </c>
      <c r="B395" s="36">
        <v>10</v>
      </c>
      <c r="C395" s="34" t="s">
        <v>213</v>
      </c>
      <c r="D395" s="36" t="s">
        <v>450</v>
      </c>
      <c r="E395" s="34"/>
      <c r="F395" s="31">
        <f>SUM(F396)</f>
        <v>910502</v>
      </c>
    </row>
    <row r="396" spans="1:6" ht="51" customHeight="1">
      <c r="A396" s="43" t="s">
        <v>451</v>
      </c>
      <c r="B396" s="36">
        <v>10</v>
      </c>
      <c r="C396" s="34" t="s">
        <v>213</v>
      </c>
      <c r="D396" s="36" t="s">
        <v>452</v>
      </c>
      <c r="E396" s="34"/>
      <c r="F396" s="31">
        <f>SUM(F397)</f>
        <v>910502</v>
      </c>
    </row>
    <row r="397" spans="1:6" ht="15">
      <c r="A397" s="43" t="s">
        <v>237</v>
      </c>
      <c r="B397" s="36">
        <v>10</v>
      </c>
      <c r="C397" s="34" t="s">
        <v>213</v>
      </c>
      <c r="D397" s="36" t="s">
        <v>453</v>
      </c>
      <c r="E397" s="34" t="s">
        <v>236</v>
      </c>
      <c r="F397" s="31">
        <v>910502</v>
      </c>
    </row>
    <row r="398" spans="1:6" ht="32.25" customHeight="1">
      <c r="A398" s="8" t="s">
        <v>249</v>
      </c>
      <c r="B398" s="39" t="s">
        <v>194</v>
      </c>
      <c r="C398" s="34" t="s">
        <v>213</v>
      </c>
      <c r="D398" s="38" t="s">
        <v>309</v>
      </c>
      <c r="E398" s="34"/>
      <c r="F398" s="31">
        <f>SUM(F399+F415)</f>
        <v>12394957</v>
      </c>
    </row>
    <row r="399" spans="1:6" ht="69.75" customHeight="1">
      <c r="A399" s="49" t="s">
        <v>444</v>
      </c>
      <c r="B399" s="38">
        <v>10</v>
      </c>
      <c r="C399" s="39" t="s">
        <v>213</v>
      </c>
      <c r="D399" s="38" t="s">
        <v>445</v>
      </c>
      <c r="E399" s="39"/>
      <c r="F399" s="30">
        <f>SUM(F400+F404+F411)</f>
        <v>10339191</v>
      </c>
    </row>
    <row r="400" spans="1:6" ht="37.5" customHeight="1">
      <c r="A400" s="43" t="s">
        <v>76</v>
      </c>
      <c r="B400" s="36">
        <v>10</v>
      </c>
      <c r="C400" s="34" t="s">
        <v>213</v>
      </c>
      <c r="D400" s="36" t="s">
        <v>454</v>
      </c>
      <c r="E400" s="34"/>
      <c r="F400" s="31">
        <f>SUM(F401)</f>
        <v>284626</v>
      </c>
    </row>
    <row r="401" spans="1:6" ht="32.25" customHeight="1">
      <c r="A401" s="47" t="s">
        <v>466</v>
      </c>
      <c r="B401" s="36">
        <v>10</v>
      </c>
      <c r="C401" s="34" t="s">
        <v>213</v>
      </c>
      <c r="D401" s="36" t="s">
        <v>458</v>
      </c>
      <c r="E401" s="34"/>
      <c r="F401" s="31">
        <f>SUM(F403+F402)</f>
        <v>284626</v>
      </c>
    </row>
    <row r="402" spans="1:6" ht="39.75" customHeight="1">
      <c r="A402" s="40" t="s">
        <v>156</v>
      </c>
      <c r="B402" s="36">
        <v>10</v>
      </c>
      <c r="C402" s="34" t="s">
        <v>213</v>
      </c>
      <c r="D402" s="36" t="s">
        <v>458</v>
      </c>
      <c r="E402" s="34" t="s">
        <v>214</v>
      </c>
      <c r="F402" s="31">
        <v>4500</v>
      </c>
    </row>
    <row r="403" spans="1:6" ht="19.5" customHeight="1">
      <c r="A403" s="43" t="s">
        <v>237</v>
      </c>
      <c r="B403" s="36">
        <v>10</v>
      </c>
      <c r="C403" s="34" t="s">
        <v>213</v>
      </c>
      <c r="D403" s="36" t="s">
        <v>458</v>
      </c>
      <c r="E403" s="34" t="s">
        <v>236</v>
      </c>
      <c r="F403" s="31">
        <v>280126</v>
      </c>
    </row>
    <row r="404" spans="1:6" ht="32.25" customHeight="1">
      <c r="A404" s="43" t="s">
        <v>727</v>
      </c>
      <c r="B404" s="36">
        <v>10</v>
      </c>
      <c r="C404" s="34" t="s">
        <v>213</v>
      </c>
      <c r="D404" s="36" t="s">
        <v>459</v>
      </c>
      <c r="E404" s="34"/>
      <c r="F404" s="31">
        <f>SUM(F408+F405)</f>
        <v>9218916</v>
      </c>
    </row>
    <row r="405" spans="1:6" ht="19.5" customHeight="1">
      <c r="A405" s="78" t="s">
        <v>265</v>
      </c>
      <c r="B405" s="36">
        <v>10</v>
      </c>
      <c r="C405" s="34" t="s">
        <v>213</v>
      </c>
      <c r="D405" s="36" t="s">
        <v>460</v>
      </c>
      <c r="E405" s="34"/>
      <c r="F405" s="31">
        <f>SUM(F407+F406)</f>
        <v>7008916</v>
      </c>
    </row>
    <row r="406" spans="1:6" ht="24" customHeight="1">
      <c r="A406" s="40" t="s">
        <v>156</v>
      </c>
      <c r="B406" s="36">
        <v>10</v>
      </c>
      <c r="C406" s="34" t="s">
        <v>213</v>
      </c>
      <c r="D406" s="36" t="s">
        <v>460</v>
      </c>
      <c r="E406" s="34" t="s">
        <v>214</v>
      </c>
      <c r="F406" s="31">
        <v>110000</v>
      </c>
    </row>
    <row r="407" spans="1:6" ht="19.5" customHeight="1">
      <c r="A407" s="43" t="s">
        <v>237</v>
      </c>
      <c r="B407" s="36">
        <v>10</v>
      </c>
      <c r="C407" s="34" t="s">
        <v>213</v>
      </c>
      <c r="D407" s="36" t="s">
        <v>461</v>
      </c>
      <c r="E407" s="34" t="s">
        <v>236</v>
      </c>
      <c r="F407" s="31">
        <v>6898916</v>
      </c>
    </row>
    <row r="408" spans="1:6" ht="18" customHeight="1">
      <c r="A408" s="48" t="s">
        <v>266</v>
      </c>
      <c r="B408" s="36">
        <v>10</v>
      </c>
      <c r="C408" s="34" t="s">
        <v>213</v>
      </c>
      <c r="D408" s="36" t="s">
        <v>462</v>
      </c>
      <c r="E408" s="34"/>
      <c r="F408" s="31">
        <f>SUM(F410+F409)</f>
        <v>2210000</v>
      </c>
    </row>
    <row r="409" spans="1:6" ht="15.75" customHeight="1">
      <c r="A409" s="40" t="s">
        <v>156</v>
      </c>
      <c r="B409" s="36">
        <v>10</v>
      </c>
      <c r="C409" s="34" t="s">
        <v>213</v>
      </c>
      <c r="D409" s="36" t="s">
        <v>463</v>
      </c>
      <c r="E409" s="34" t="s">
        <v>214</v>
      </c>
      <c r="F409" s="31">
        <v>40000</v>
      </c>
    </row>
    <row r="410" spans="1:6" ht="15.75" customHeight="1">
      <c r="A410" s="43" t="s">
        <v>237</v>
      </c>
      <c r="B410" s="36">
        <v>10</v>
      </c>
      <c r="C410" s="34" t="s">
        <v>213</v>
      </c>
      <c r="D410" s="36" t="s">
        <v>463</v>
      </c>
      <c r="E410" s="34" t="s">
        <v>236</v>
      </c>
      <c r="F410" s="31">
        <v>2170000</v>
      </c>
    </row>
    <row r="411" spans="1:6" ht="32.25" customHeight="1">
      <c r="A411" s="43" t="s">
        <v>101</v>
      </c>
      <c r="B411" s="36">
        <v>10</v>
      </c>
      <c r="C411" s="34" t="s">
        <v>213</v>
      </c>
      <c r="D411" s="36" t="s">
        <v>464</v>
      </c>
      <c r="E411" s="34"/>
      <c r="F411" s="31">
        <f>SUM(F412)</f>
        <v>835649</v>
      </c>
    </row>
    <row r="412" spans="1:6" ht="32.25" customHeight="1">
      <c r="A412" s="53" t="s">
        <v>264</v>
      </c>
      <c r="B412" s="36">
        <v>10</v>
      </c>
      <c r="C412" s="34" t="s">
        <v>213</v>
      </c>
      <c r="D412" s="36" t="s">
        <v>465</v>
      </c>
      <c r="E412" s="34"/>
      <c r="F412" s="31">
        <f>SUM(F414+F413)</f>
        <v>835649</v>
      </c>
    </row>
    <row r="413" spans="1:6" ht="16.5" customHeight="1">
      <c r="A413" s="40" t="s">
        <v>156</v>
      </c>
      <c r="B413" s="36">
        <v>10</v>
      </c>
      <c r="C413" s="34" t="s">
        <v>213</v>
      </c>
      <c r="D413" s="36" t="s">
        <v>465</v>
      </c>
      <c r="E413" s="34" t="s">
        <v>214</v>
      </c>
      <c r="F413" s="31">
        <v>14000</v>
      </c>
    </row>
    <row r="414" spans="1:6" ht="17.25" customHeight="1">
      <c r="A414" s="43" t="s">
        <v>237</v>
      </c>
      <c r="B414" s="36">
        <v>10</v>
      </c>
      <c r="C414" s="34" t="s">
        <v>213</v>
      </c>
      <c r="D414" s="36" t="s">
        <v>467</v>
      </c>
      <c r="E414" s="34" t="s">
        <v>236</v>
      </c>
      <c r="F414" s="31">
        <v>821649</v>
      </c>
    </row>
    <row r="415" spans="1:6" ht="65.25" customHeight="1">
      <c r="A415" s="43" t="s">
        <v>102</v>
      </c>
      <c r="B415" s="36">
        <v>10</v>
      </c>
      <c r="C415" s="34" t="s">
        <v>213</v>
      </c>
      <c r="D415" s="36" t="s">
        <v>315</v>
      </c>
      <c r="E415" s="34"/>
      <c r="F415" s="31">
        <f>SUM(F416)</f>
        <v>2055766</v>
      </c>
    </row>
    <row r="416" spans="1:6" ht="32.25" customHeight="1">
      <c r="A416" s="43" t="s">
        <v>126</v>
      </c>
      <c r="B416" s="36">
        <v>10</v>
      </c>
      <c r="C416" s="34" t="s">
        <v>213</v>
      </c>
      <c r="D416" s="36" t="s">
        <v>456</v>
      </c>
      <c r="E416" s="34"/>
      <c r="F416" s="31">
        <f>SUM(F417)</f>
        <v>2055766</v>
      </c>
    </row>
    <row r="417" spans="1:6" ht="15">
      <c r="A417" s="53" t="s">
        <v>455</v>
      </c>
      <c r="B417" s="36">
        <v>10</v>
      </c>
      <c r="C417" s="34" t="s">
        <v>213</v>
      </c>
      <c r="D417" s="36" t="s">
        <v>457</v>
      </c>
      <c r="E417" s="34"/>
      <c r="F417" s="31">
        <f>SUM(F418)</f>
        <v>2055766</v>
      </c>
    </row>
    <row r="418" spans="1:6" ht="18.75" customHeight="1">
      <c r="A418" s="43" t="s">
        <v>237</v>
      </c>
      <c r="B418" s="36">
        <v>10</v>
      </c>
      <c r="C418" s="34" t="s">
        <v>213</v>
      </c>
      <c r="D418" s="36" t="s">
        <v>457</v>
      </c>
      <c r="E418" s="34" t="s">
        <v>236</v>
      </c>
      <c r="F418" s="31">
        <v>2055766</v>
      </c>
    </row>
    <row r="419" spans="1:6" ht="31.5" customHeight="1">
      <c r="A419" s="18" t="s">
        <v>468</v>
      </c>
      <c r="B419" s="36">
        <v>10</v>
      </c>
      <c r="C419" s="34" t="s">
        <v>213</v>
      </c>
      <c r="D419" s="36" t="s">
        <v>407</v>
      </c>
      <c r="E419" s="34"/>
      <c r="F419" s="31">
        <f>SUM(F420)</f>
        <v>16599866</v>
      </c>
    </row>
    <row r="420" spans="1:6" ht="50.25" customHeight="1">
      <c r="A420" s="48" t="s">
        <v>469</v>
      </c>
      <c r="B420" s="36">
        <v>10</v>
      </c>
      <c r="C420" s="34" t="s">
        <v>213</v>
      </c>
      <c r="D420" s="36" t="s">
        <v>408</v>
      </c>
      <c r="E420" s="34"/>
      <c r="F420" s="31">
        <f>SUM(F421+F425)</f>
        <v>16599866</v>
      </c>
    </row>
    <row r="421" spans="1:6" ht="36" customHeight="1">
      <c r="A421" s="47" t="s">
        <v>470</v>
      </c>
      <c r="B421" s="36">
        <v>10</v>
      </c>
      <c r="C421" s="34" t="s">
        <v>213</v>
      </c>
      <c r="D421" s="36" t="s">
        <v>471</v>
      </c>
      <c r="E421" s="34"/>
      <c r="F421" s="31">
        <f>SUM(F422)</f>
        <v>2355088.51</v>
      </c>
    </row>
    <row r="422" spans="1:6" ht="64.5" customHeight="1">
      <c r="A422" s="43" t="s">
        <v>473</v>
      </c>
      <c r="B422" s="36">
        <v>10</v>
      </c>
      <c r="C422" s="34" t="s">
        <v>213</v>
      </c>
      <c r="D422" s="36" t="s">
        <v>472</v>
      </c>
      <c r="E422" s="34"/>
      <c r="F422" s="31">
        <f>SUM(F424+F423)</f>
        <v>2355088.51</v>
      </c>
    </row>
    <row r="423" spans="1:6" ht="32.25" customHeight="1">
      <c r="A423" s="40" t="s">
        <v>156</v>
      </c>
      <c r="B423" s="36">
        <v>10</v>
      </c>
      <c r="C423" s="34" t="s">
        <v>213</v>
      </c>
      <c r="D423" s="36" t="s">
        <v>472</v>
      </c>
      <c r="E423" s="34" t="s">
        <v>214</v>
      </c>
      <c r="F423" s="31">
        <v>2001.61</v>
      </c>
    </row>
    <row r="424" spans="1:6" ht="18.75" customHeight="1">
      <c r="A424" s="43" t="s">
        <v>237</v>
      </c>
      <c r="B424" s="36">
        <v>10</v>
      </c>
      <c r="C424" s="34" t="s">
        <v>213</v>
      </c>
      <c r="D424" s="36" t="s">
        <v>472</v>
      </c>
      <c r="E424" s="34" t="s">
        <v>236</v>
      </c>
      <c r="F424" s="31">
        <v>2353086.9</v>
      </c>
    </row>
    <row r="425" spans="1:6" ht="32.25" customHeight="1">
      <c r="A425" s="43" t="s">
        <v>127</v>
      </c>
      <c r="B425" s="36">
        <v>10</v>
      </c>
      <c r="C425" s="34" t="s">
        <v>213</v>
      </c>
      <c r="D425" s="36" t="s">
        <v>475</v>
      </c>
      <c r="E425" s="34"/>
      <c r="F425" s="31">
        <f>SUM(F426)</f>
        <v>14244777.49</v>
      </c>
    </row>
    <row r="426" spans="1:6" ht="47.25" customHeight="1">
      <c r="A426" s="43" t="s">
        <v>473</v>
      </c>
      <c r="B426" s="36">
        <v>10</v>
      </c>
      <c r="C426" s="34" t="s">
        <v>213</v>
      </c>
      <c r="D426" s="36" t="s">
        <v>476</v>
      </c>
      <c r="E426" s="34"/>
      <c r="F426" s="31">
        <f>SUM(F427:F428)</f>
        <v>14244777.49</v>
      </c>
    </row>
    <row r="427" spans="1:6" ht="31.5" customHeight="1">
      <c r="A427" s="40" t="s">
        <v>156</v>
      </c>
      <c r="B427" s="36">
        <v>10</v>
      </c>
      <c r="C427" s="34" t="s">
        <v>213</v>
      </c>
      <c r="D427" s="36" t="s">
        <v>476</v>
      </c>
      <c r="E427" s="34" t="s">
        <v>214</v>
      </c>
      <c r="F427" s="31">
        <v>20545.59</v>
      </c>
    </row>
    <row r="428" spans="1:6" ht="18.75" customHeight="1">
      <c r="A428" s="43" t="s">
        <v>237</v>
      </c>
      <c r="B428" s="36">
        <v>10</v>
      </c>
      <c r="C428" s="34" t="s">
        <v>213</v>
      </c>
      <c r="D428" s="36" t="s">
        <v>476</v>
      </c>
      <c r="E428" s="34" t="s">
        <v>236</v>
      </c>
      <c r="F428" s="31">
        <v>14224231.9</v>
      </c>
    </row>
    <row r="429" spans="1:6" ht="33.75" customHeight="1">
      <c r="A429" s="43" t="s">
        <v>36</v>
      </c>
      <c r="B429" s="36">
        <v>10</v>
      </c>
      <c r="C429" s="34" t="s">
        <v>213</v>
      </c>
      <c r="D429" s="36" t="s">
        <v>31</v>
      </c>
      <c r="E429" s="34"/>
      <c r="F429" s="31">
        <f>SUM(F430)</f>
        <v>2276088</v>
      </c>
    </row>
    <row r="430" spans="1:6" ht="83.25" customHeight="1">
      <c r="A430" s="43" t="s">
        <v>83</v>
      </c>
      <c r="B430" s="36">
        <v>10</v>
      </c>
      <c r="C430" s="34" t="s">
        <v>213</v>
      </c>
      <c r="D430" s="36" t="s">
        <v>84</v>
      </c>
      <c r="E430" s="34"/>
      <c r="F430" s="31">
        <f>SUM(F431)</f>
        <v>2276088</v>
      </c>
    </row>
    <row r="431" spans="1:6" ht="15.75" customHeight="1">
      <c r="A431" s="43" t="s">
        <v>85</v>
      </c>
      <c r="B431" s="36">
        <v>10</v>
      </c>
      <c r="C431" s="34" t="s">
        <v>213</v>
      </c>
      <c r="D431" s="36" t="s">
        <v>104</v>
      </c>
      <c r="E431" s="34"/>
      <c r="F431" s="31">
        <f>SUM(F436+F432+F434)</f>
        <v>2276088</v>
      </c>
    </row>
    <row r="432" spans="1:6" ht="36.75" customHeight="1">
      <c r="A432" s="189" t="s">
        <v>807</v>
      </c>
      <c r="B432" s="36">
        <v>10</v>
      </c>
      <c r="C432" s="34" t="s">
        <v>213</v>
      </c>
      <c r="D432" s="36" t="s">
        <v>808</v>
      </c>
      <c r="E432" s="34"/>
      <c r="F432" s="31">
        <f>SUM(F433)</f>
        <v>614492</v>
      </c>
    </row>
    <row r="433" spans="1:6" ht="18" customHeight="1">
      <c r="A433" s="43" t="s">
        <v>237</v>
      </c>
      <c r="B433" s="36">
        <v>10</v>
      </c>
      <c r="C433" s="34" t="s">
        <v>213</v>
      </c>
      <c r="D433" s="36" t="s">
        <v>808</v>
      </c>
      <c r="E433" s="34" t="s">
        <v>236</v>
      </c>
      <c r="F433" s="31">
        <v>614492</v>
      </c>
    </row>
    <row r="434" spans="1:6" ht="39.75" customHeight="1">
      <c r="A434" s="43" t="s">
        <v>806</v>
      </c>
      <c r="B434" s="36">
        <v>10</v>
      </c>
      <c r="C434" s="34" t="s">
        <v>213</v>
      </c>
      <c r="D434" s="36" t="s">
        <v>745</v>
      </c>
      <c r="E434" s="34"/>
      <c r="F434" s="31">
        <f>SUM(F435)</f>
        <v>831128</v>
      </c>
    </row>
    <row r="435" spans="1:6" ht="18" customHeight="1">
      <c r="A435" s="43" t="s">
        <v>237</v>
      </c>
      <c r="B435" s="36">
        <v>10</v>
      </c>
      <c r="C435" s="34" t="s">
        <v>213</v>
      </c>
      <c r="D435" s="36" t="s">
        <v>745</v>
      </c>
      <c r="E435" s="34" t="s">
        <v>236</v>
      </c>
      <c r="F435" s="31">
        <v>831128</v>
      </c>
    </row>
    <row r="436" spans="1:6" ht="18" customHeight="1">
      <c r="A436" s="43" t="s">
        <v>103</v>
      </c>
      <c r="B436" s="36">
        <v>10</v>
      </c>
      <c r="C436" s="34" t="s">
        <v>213</v>
      </c>
      <c r="D436" s="36" t="s">
        <v>105</v>
      </c>
      <c r="E436" s="34"/>
      <c r="F436" s="31">
        <f>SUM(F437)</f>
        <v>830468</v>
      </c>
    </row>
    <row r="437" spans="1:6" ht="18.75" customHeight="1">
      <c r="A437" s="43" t="s">
        <v>237</v>
      </c>
      <c r="B437" s="36">
        <v>10</v>
      </c>
      <c r="C437" s="34" t="s">
        <v>213</v>
      </c>
      <c r="D437" s="36" t="s">
        <v>105</v>
      </c>
      <c r="E437" s="34" t="s">
        <v>236</v>
      </c>
      <c r="F437" s="31">
        <v>830468</v>
      </c>
    </row>
    <row r="438" spans="1:6" ht="15">
      <c r="A438" s="45" t="s">
        <v>239</v>
      </c>
      <c r="B438" s="38">
        <v>10</v>
      </c>
      <c r="C438" s="39" t="s">
        <v>218</v>
      </c>
      <c r="D438" s="38"/>
      <c r="E438" s="34"/>
      <c r="F438" s="30">
        <f>SUM(F439+F444)</f>
        <v>14987048</v>
      </c>
    </row>
    <row r="439" spans="1:6" s="1" customFormat="1" ht="35.25" customHeight="1">
      <c r="A439" s="8" t="s">
        <v>477</v>
      </c>
      <c r="B439" s="39" t="s">
        <v>194</v>
      </c>
      <c r="C439" s="39" t="s">
        <v>218</v>
      </c>
      <c r="D439" s="38" t="s">
        <v>309</v>
      </c>
      <c r="E439" s="34"/>
      <c r="F439" s="30">
        <f>SUM(F440)</f>
        <v>12593658</v>
      </c>
    </row>
    <row r="440" spans="1:6" ht="38.25" customHeight="1">
      <c r="A440" s="53" t="s">
        <v>77</v>
      </c>
      <c r="B440" s="36">
        <v>10</v>
      </c>
      <c r="C440" s="34" t="s">
        <v>218</v>
      </c>
      <c r="D440" s="36" t="s">
        <v>315</v>
      </c>
      <c r="E440" s="34"/>
      <c r="F440" s="31">
        <f>SUM(F441)</f>
        <v>12593658</v>
      </c>
    </row>
    <row r="441" spans="1:6" ht="50.25" customHeight="1">
      <c r="A441" s="53" t="s">
        <v>478</v>
      </c>
      <c r="B441" s="36">
        <v>10</v>
      </c>
      <c r="C441" s="34" t="s">
        <v>218</v>
      </c>
      <c r="D441" s="36" t="s">
        <v>479</v>
      </c>
      <c r="E441" s="34"/>
      <c r="F441" s="31">
        <f>SUM(F442)</f>
        <v>12593658</v>
      </c>
    </row>
    <row r="442" spans="1:6" ht="32.25" customHeight="1">
      <c r="A442" s="43" t="s">
        <v>268</v>
      </c>
      <c r="B442" s="36">
        <v>10</v>
      </c>
      <c r="C442" s="34" t="s">
        <v>218</v>
      </c>
      <c r="D442" s="36" t="s">
        <v>480</v>
      </c>
      <c r="E442" s="34"/>
      <c r="F442" s="31">
        <f>SUM(F443)</f>
        <v>12593658</v>
      </c>
    </row>
    <row r="443" spans="1:6" ht="18" customHeight="1">
      <c r="A443" s="43" t="s">
        <v>237</v>
      </c>
      <c r="B443" s="36">
        <v>10</v>
      </c>
      <c r="C443" s="34" t="s">
        <v>218</v>
      </c>
      <c r="D443" s="36" t="s">
        <v>481</v>
      </c>
      <c r="E443" s="34" t="s">
        <v>236</v>
      </c>
      <c r="F443" s="31">
        <v>12593658</v>
      </c>
    </row>
    <row r="444" spans="1:6" ht="24.75" customHeight="1">
      <c r="A444" s="45" t="s">
        <v>246</v>
      </c>
      <c r="B444" s="34" t="s">
        <v>194</v>
      </c>
      <c r="C444" s="34" t="s">
        <v>218</v>
      </c>
      <c r="D444" s="36" t="s">
        <v>331</v>
      </c>
      <c r="E444" s="34"/>
      <c r="F444" s="31">
        <f>SUM(F445)</f>
        <v>2393390</v>
      </c>
    </row>
    <row r="445" spans="1:6" ht="20.25" customHeight="1">
      <c r="A445" s="53" t="s">
        <v>247</v>
      </c>
      <c r="B445" s="36">
        <v>10</v>
      </c>
      <c r="C445" s="34" t="s">
        <v>218</v>
      </c>
      <c r="D445" s="36" t="s">
        <v>362</v>
      </c>
      <c r="E445" s="34"/>
      <c r="F445" s="31">
        <f>SUM(F446)</f>
        <v>2393390</v>
      </c>
    </row>
    <row r="446" spans="1:6" ht="20.25" customHeight="1">
      <c r="A446" s="47" t="s">
        <v>199</v>
      </c>
      <c r="B446" s="36">
        <v>10</v>
      </c>
      <c r="C446" s="34" t="s">
        <v>218</v>
      </c>
      <c r="D446" s="36" t="s">
        <v>16</v>
      </c>
      <c r="E446" s="34"/>
      <c r="F446" s="31">
        <f>SUM(F447)</f>
        <v>2393390</v>
      </c>
    </row>
    <row r="447" spans="1:6" ht="17.25" customHeight="1">
      <c r="A447" s="43" t="s">
        <v>237</v>
      </c>
      <c r="B447" s="36">
        <v>10</v>
      </c>
      <c r="C447" s="34" t="s">
        <v>218</v>
      </c>
      <c r="D447" s="36" t="s">
        <v>17</v>
      </c>
      <c r="E447" s="34" t="s">
        <v>236</v>
      </c>
      <c r="F447" s="31">
        <v>2393390</v>
      </c>
    </row>
    <row r="448" spans="1:6" ht="21" customHeight="1">
      <c r="A448" s="49" t="s">
        <v>275</v>
      </c>
      <c r="B448" s="38">
        <v>11</v>
      </c>
      <c r="C448" s="39" t="s">
        <v>274</v>
      </c>
      <c r="D448" s="38"/>
      <c r="E448" s="39"/>
      <c r="F448" s="30">
        <f aca="true" t="shared" si="0" ref="F448:F453">SUM(F449)</f>
        <v>170000</v>
      </c>
    </row>
    <row r="449" spans="1:6" ht="16.5" customHeight="1">
      <c r="A449" s="45" t="s">
        <v>240</v>
      </c>
      <c r="B449" s="38">
        <v>11</v>
      </c>
      <c r="C449" s="39" t="s">
        <v>210</v>
      </c>
      <c r="D449" s="38"/>
      <c r="E449" s="34"/>
      <c r="F449" s="30">
        <f t="shared" si="0"/>
        <v>170000</v>
      </c>
    </row>
    <row r="450" spans="1:6" ht="32.25" customHeight="1">
      <c r="A450" s="54" t="s">
        <v>420</v>
      </c>
      <c r="B450" s="34" t="s">
        <v>241</v>
      </c>
      <c r="C450" s="34" t="s">
        <v>210</v>
      </c>
      <c r="D450" s="36" t="s">
        <v>421</v>
      </c>
      <c r="E450" s="34"/>
      <c r="F450" s="31">
        <f t="shared" si="0"/>
        <v>170000</v>
      </c>
    </row>
    <row r="451" spans="1:6" ht="61.5" customHeight="1">
      <c r="A451" s="9" t="s">
        <v>270</v>
      </c>
      <c r="B451" s="34" t="s">
        <v>241</v>
      </c>
      <c r="C451" s="34" t="s">
        <v>210</v>
      </c>
      <c r="D451" s="36" t="s">
        <v>422</v>
      </c>
      <c r="E451" s="34"/>
      <c r="F451" s="31">
        <f t="shared" si="0"/>
        <v>170000</v>
      </c>
    </row>
    <row r="452" spans="1:6" ht="48" customHeight="1">
      <c r="A452" s="52" t="s">
        <v>423</v>
      </c>
      <c r="B452" s="34" t="s">
        <v>241</v>
      </c>
      <c r="C452" s="34" t="s">
        <v>210</v>
      </c>
      <c r="D452" s="36" t="s">
        <v>424</v>
      </c>
      <c r="E452" s="34"/>
      <c r="F452" s="31">
        <f t="shared" si="0"/>
        <v>170000</v>
      </c>
    </row>
    <row r="453" spans="1:6" ht="48.75" customHeight="1">
      <c r="A453" s="43" t="s">
        <v>425</v>
      </c>
      <c r="B453" s="34" t="s">
        <v>241</v>
      </c>
      <c r="C453" s="34" t="s">
        <v>210</v>
      </c>
      <c r="D453" s="36" t="s">
        <v>426</v>
      </c>
      <c r="E453" s="34"/>
      <c r="F453" s="31">
        <f t="shared" si="0"/>
        <v>170000</v>
      </c>
    </row>
    <row r="454" spans="1:6" ht="15.75" customHeight="1">
      <c r="A454" s="40" t="s">
        <v>156</v>
      </c>
      <c r="B454" s="34" t="s">
        <v>241</v>
      </c>
      <c r="C454" s="34" t="s">
        <v>210</v>
      </c>
      <c r="D454" s="36" t="s">
        <v>426</v>
      </c>
      <c r="E454" s="34" t="s">
        <v>214</v>
      </c>
      <c r="F454" s="31">
        <v>170000</v>
      </c>
    </row>
    <row r="455" spans="1:6" ht="46.5" customHeight="1">
      <c r="A455" s="45" t="s">
        <v>242</v>
      </c>
      <c r="B455" s="38">
        <v>14</v>
      </c>
      <c r="C455" s="38"/>
      <c r="D455" s="38"/>
      <c r="E455" s="34"/>
      <c r="F455" s="30">
        <f>SUM(F456+F465)</f>
        <v>10115608</v>
      </c>
    </row>
    <row r="456" spans="1:6" ht="36.75" customHeight="1">
      <c r="A456" s="45" t="s">
        <v>243</v>
      </c>
      <c r="B456" s="38">
        <v>14</v>
      </c>
      <c r="C456" s="39" t="s">
        <v>208</v>
      </c>
      <c r="D456" s="38"/>
      <c r="E456" s="34"/>
      <c r="F456" s="30">
        <f>SUM(F457)</f>
        <v>9665608</v>
      </c>
    </row>
    <row r="457" spans="1:6" ht="32.25" customHeight="1">
      <c r="A457" s="53" t="s">
        <v>120</v>
      </c>
      <c r="B457" s="36">
        <v>14</v>
      </c>
      <c r="C457" s="34" t="s">
        <v>208</v>
      </c>
      <c r="D457" s="36" t="s">
        <v>413</v>
      </c>
      <c r="E457" s="34"/>
      <c r="F457" s="31">
        <f>SUM(F459)</f>
        <v>9665608</v>
      </c>
    </row>
    <row r="458" spans="1:6" ht="47.25" customHeight="1">
      <c r="A458" s="53" t="s">
        <v>414</v>
      </c>
      <c r="B458" s="36">
        <v>14</v>
      </c>
      <c r="C458" s="34" t="s">
        <v>208</v>
      </c>
      <c r="D458" s="36" t="s">
        <v>415</v>
      </c>
      <c r="E458" s="34"/>
      <c r="F458" s="31">
        <v>9665608</v>
      </c>
    </row>
    <row r="459" spans="1:6" ht="32.25" customHeight="1">
      <c r="A459" s="43" t="s">
        <v>416</v>
      </c>
      <c r="B459" s="36">
        <v>14</v>
      </c>
      <c r="C459" s="34" t="s">
        <v>208</v>
      </c>
      <c r="D459" s="36" t="s">
        <v>417</v>
      </c>
      <c r="E459" s="34"/>
      <c r="F459" s="31">
        <f>SUM(F460)</f>
        <v>9665608</v>
      </c>
    </row>
    <row r="460" spans="1:6" ht="45" customHeight="1">
      <c r="A460" s="74" t="s">
        <v>418</v>
      </c>
      <c r="B460" s="36">
        <v>14</v>
      </c>
      <c r="C460" s="34" t="s">
        <v>208</v>
      </c>
      <c r="D460" s="36" t="s">
        <v>419</v>
      </c>
      <c r="E460" s="34"/>
      <c r="F460" s="31">
        <f>SUM(F461)</f>
        <v>9665608</v>
      </c>
    </row>
    <row r="461" spans="1:6" ht="21.75" customHeight="1">
      <c r="A461" s="74" t="s">
        <v>219</v>
      </c>
      <c r="B461" s="36">
        <v>14</v>
      </c>
      <c r="C461" s="34" t="s">
        <v>208</v>
      </c>
      <c r="D461" s="36" t="s">
        <v>419</v>
      </c>
      <c r="E461" s="34" t="s">
        <v>276</v>
      </c>
      <c r="F461" s="31">
        <v>9665608</v>
      </c>
    </row>
    <row r="462" spans="1:6" ht="1.5" customHeight="1">
      <c r="A462" s="5"/>
      <c r="B462" s="10"/>
      <c r="C462" s="6"/>
      <c r="D462" s="10"/>
      <c r="E462" s="6"/>
      <c r="F462" s="4"/>
    </row>
    <row r="463" spans="1:6" ht="1.5" customHeight="1">
      <c r="A463" s="13"/>
      <c r="B463" s="14"/>
      <c r="C463" s="15"/>
      <c r="D463" s="14"/>
      <c r="E463" s="15"/>
      <c r="F463" s="16"/>
    </row>
    <row r="464" spans="1:6" ht="1.5" customHeight="1">
      <c r="A464" s="13"/>
      <c r="B464" s="14"/>
      <c r="C464" s="15"/>
      <c r="D464" s="14"/>
      <c r="E464" s="15"/>
      <c r="F464" s="16"/>
    </row>
    <row r="465" spans="1:6" ht="21" customHeight="1">
      <c r="A465" s="212" t="s">
        <v>846</v>
      </c>
      <c r="B465" s="10">
        <v>14</v>
      </c>
      <c r="C465" s="6" t="s">
        <v>213</v>
      </c>
      <c r="D465" s="10"/>
      <c r="E465" s="6"/>
      <c r="F465" s="4">
        <f>SUM(F466)</f>
        <v>450000</v>
      </c>
    </row>
    <row r="466" spans="1:6" ht="15">
      <c r="A466" s="109" t="s">
        <v>246</v>
      </c>
      <c r="B466" s="214">
        <v>14</v>
      </c>
      <c r="C466" s="215" t="s">
        <v>213</v>
      </c>
      <c r="D466" s="214" t="s">
        <v>331</v>
      </c>
      <c r="E466" s="214"/>
      <c r="F466" s="216">
        <f>SUM(F467)</f>
        <v>450000</v>
      </c>
    </row>
    <row r="467" spans="1:6" ht="15">
      <c r="A467" s="72" t="s">
        <v>247</v>
      </c>
      <c r="B467" s="214">
        <v>14</v>
      </c>
      <c r="C467" s="215" t="s">
        <v>213</v>
      </c>
      <c r="D467" s="214" t="s">
        <v>362</v>
      </c>
      <c r="E467" s="214"/>
      <c r="F467" s="216">
        <f>SUM(F468)</f>
        <v>450000</v>
      </c>
    </row>
    <row r="468" spans="1:6" ht="27" customHeight="1">
      <c r="A468" s="208" t="s">
        <v>847</v>
      </c>
      <c r="B468" s="10">
        <v>14</v>
      </c>
      <c r="C468" s="215" t="s">
        <v>213</v>
      </c>
      <c r="D468" s="214" t="s">
        <v>845</v>
      </c>
      <c r="E468" s="214"/>
      <c r="F468" s="216">
        <f>SUM(F469)</f>
        <v>450000</v>
      </c>
    </row>
    <row r="469" spans="1:6" ht="15.75">
      <c r="A469" s="74" t="s">
        <v>219</v>
      </c>
      <c r="B469" s="10">
        <v>14</v>
      </c>
      <c r="C469" s="215" t="s">
        <v>213</v>
      </c>
      <c r="D469" s="214" t="s">
        <v>845</v>
      </c>
      <c r="E469" s="214">
        <v>500</v>
      </c>
      <c r="F469" s="216">
        <v>450000</v>
      </c>
    </row>
  </sheetData>
  <sheetProtection/>
  <mergeCells count="5">
    <mergeCell ref="A9:E9"/>
    <mergeCell ref="A10:E10"/>
    <mergeCell ref="B1:F8"/>
    <mergeCell ref="A12:F12"/>
    <mergeCell ref="A11:F11"/>
  </mergeCells>
  <hyperlinks>
    <hyperlink ref="A196" r:id="rId1" display="consultantplus://offline/ref=C6EF3AE28B6C46D1117CBBA251A07B11C6C7C5768D606C8B0E322DA1BBA42282C9440EEF08E6CC43400230U6VFM"/>
  </hyperlinks>
  <printOptions/>
  <pageMargins left="0.3937007874015748" right="0.1968503937007874" top="0.5511811023622047" bottom="0.5905511811023623" header="0.31496062992125984" footer="0.31496062992125984"/>
  <pageSetup blackAndWhite="1" fitToHeight="0"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6"/>
  <sheetViews>
    <sheetView view="pageBreakPreview" zoomScale="78" zoomScaleNormal="90" zoomScaleSheetLayoutView="78" zoomScalePageLayoutView="0" workbookViewId="0" topLeftCell="A462">
      <selection activeCell="G429" sqref="G429"/>
    </sheetView>
  </sheetViews>
  <sheetFormatPr defaultColWidth="9.140625" defaultRowHeight="15"/>
  <cols>
    <col min="1" max="1" width="64.00390625" style="0" customWidth="1"/>
    <col min="2" max="2" width="6.140625" style="0" customWidth="1"/>
    <col min="3" max="3" width="4.421875" style="0" customWidth="1"/>
    <col min="4" max="4" width="4.8515625" style="0" customWidth="1"/>
    <col min="5" max="5" width="14.8515625" style="0" customWidth="1"/>
    <col min="6" max="6" width="5.8515625" style="0" customWidth="1"/>
    <col min="7" max="7" width="14.00390625" style="0" customWidth="1"/>
  </cols>
  <sheetData>
    <row r="1" spans="3:7" ht="15" hidden="1">
      <c r="C1" s="23"/>
      <c r="D1" s="176"/>
      <c r="E1" s="177"/>
      <c r="F1" s="178"/>
      <c r="G1" s="179"/>
    </row>
    <row r="2" spans="3:7" ht="15" hidden="1">
      <c r="C2" s="23"/>
      <c r="D2" s="180"/>
      <c r="E2" s="181"/>
      <c r="F2" s="181"/>
      <c r="G2" s="182"/>
    </row>
    <row r="3" spans="3:7" ht="15" hidden="1">
      <c r="C3" s="23"/>
      <c r="D3" s="180"/>
      <c r="E3" s="181"/>
      <c r="F3" s="181"/>
      <c r="G3" s="182"/>
    </row>
    <row r="4" spans="1:7" ht="43.5" customHeight="1" hidden="1">
      <c r="A4" s="232"/>
      <c r="B4" s="232"/>
      <c r="C4" s="233"/>
      <c r="D4" s="180"/>
      <c r="E4" s="181"/>
      <c r="F4" s="181"/>
      <c r="G4" s="182"/>
    </row>
    <row r="5" spans="1:7" ht="15" hidden="1">
      <c r="A5" s="232"/>
      <c r="B5" s="232"/>
      <c r="C5" s="233"/>
      <c r="D5" s="180"/>
      <c r="E5" s="181"/>
      <c r="F5" s="181"/>
      <c r="G5" s="182"/>
    </row>
    <row r="6" spans="1:7" ht="15" hidden="1">
      <c r="A6" s="232"/>
      <c r="B6" s="232"/>
      <c r="C6" s="233"/>
      <c r="D6" s="180"/>
      <c r="E6" s="183"/>
      <c r="F6" s="183"/>
      <c r="G6" s="182"/>
    </row>
    <row r="7" spans="1:7" ht="63.75" customHeight="1" hidden="1">
      <c r="A7" s="232"/>
      <c r="B7" s="232"/>
      <c r="C7" s="233"/>
      <c r="D7" s="184"/>
      <c r="E7" s="185"/>
      <c r="F7" s="186"/>
      <c r="G7" s="187"/>
    </row>
    <row r="8" spans="3:7" ht="195" customHeight="1">
      <c r="C8" s="23"/>
      <c r="D8" s="234" t="s">
        <v>862</v>
      </c>
      <c r="E8" s="235"/>
      <c r="F8" s="235"/>
      <c r="G8" s="235"/>
    </row>
    <row r="9" spans="1:6" ht="18.75">
      <c r="A9" s="226" t="s">
        <v>21</v>
      </c>
      <c r="B9" s="226"/>
      <c r="C9" s="231"/>
      <c r="D9" s="231"/>
      <c r="E9" s="231"/>
      <c r="F9" s="231"/>
    </row>
    <row r="10" spans="1:6" ht="18.75">
      <c r="A10" s="226" t="s">
        <v>22</v>
      </c>
      <c r="B10" s="226"/>
      <c r="C10" s="231"/>
      <c r="D10" s="231"/>
      <c r="E10" s="231"/>
      <c r="F10" s="231"/>
    </row>
    <row r="11" spans="1:6" ht="18.75">
      <c r="A11" s="226" t="s">
        <v>24</v>
      </c>
      <c r="B11" s="226"/>
      <c r="C11" s="231"/>
      <c r="D11" s="231"/>
      <c r="E11" s="231"/>
      <c r="F11" s="231"/>
    </row>
    <row r="12" spans="3:7" ht="12.75" customHeight="1">
      <c r="C12" s="11"/>
      <c r="G12" s="20" t="s">
        <v>190</v>
      </c>
    </row>
    <row r="13" spans="1:7" ht="30">
      <c r="A13" s="25" t="s">
        <v>200</v>
      </c>
      <c r="B13" s="25" t="s">
        <v>23</v>
      </c>
      <c r="C13" s="25" t="s">
        <v>201</v>
      </c>
      <c r="D13" s="25" t="s">
        <v>202</v>
      </c>
      <c r="E13" s="25" t="s">
        <v>203</v>
      </c>
      <c r="F13" s="25" t="s">
        <v>204</v>
      </c>
      <c r="G13" s="25" t="s">
        <v>205</v>
      </c>
    </row>
    <row r="14" spans="1:7" ht="15">
      <c r="A14" s="70" t="s">
        <v>206</v>
      </c>
      <c r="B14" s="34"/>
      <c r="C14" s="34"/>
      <c r="D14" s="34"/>
      <c r="E14" s="34"/>
      <c r="F14" s="34"/>
      <c r="G14" s="30">
        <f>SUM(G15+G142+G155+G194+G246+G347+G385+G448+G455)</f>
        <v>533437994.37</v>
      </c>
    </row>
    <row r="15" spans="1:7" ht="15">
      <c r="A15" s="70" t="s">
        <v>207</v>
      </c>
      <c r="B15" s="39" t="s">
        <v>20</v>
      </c>
      <c r="C15" s="39" t="s">
        <v>208</v>
      </c>
      <c r="D15" s="39"/>
      <c r="E15" s="39"/>
      <c r="F15" s="39"/>
      <c r="G15" s="30">
        <f>SUM(G16+G21+G27+G70+G84+G79+G65)</f>
        <v>40094426</v>
      </c>
    </row>
    <row r="16" spans="1:7" ht="33.75" customHeight="1">
      <c r="A16" s="49" t="s">
        <v>209</v>
      </c>
      <c r="B16" s="39" t="s">
        <v>20</v>
      </c>
      <c r="C16" s="39" t="s">
        <v>208</v>
      </c>
      <c r="D16" s="39" t="s">
        <v>210</v>
      </c>
      <c r="E16" s="39"/>
      <c r="F16" s="39"/>
      <c r="G16" s="30">
        <f>SUM(G17)</f>
        <v>1259800</v>
      </c>
    </row>
    <row r="17" spans="1:7" ht="19.5" customHeight="1">
      <c r="A17" s="43" t="s">
        <v>261</v>
      </c>
      <c r="B17" s="34" t="s">
        <v>20</v>
      </c>
      <c r="C17" s="34" t="s">
        <v>208</v>
      </c>
      <c r="D17" s="34" t="s">
        <v>210</v>
      </c>
      <c r="E17" s="34" t="s">
        <v>303</v>
      </c>
      <c r="F17" s="34"/>
      <c r="G17" s="31">
        <f>SUM(G18)</f>
        <v>1259800</v>
      </c>
    </row>
    <row r="18" spans="1:7" ht="15">
      <c r="A18" s="71" t="s">
        <v>262</v>
      </c>
      <c r="B18" s="34" t="s">
        <v>20</v>
      </c>
      <c r="C18" s="34" t="s">
        <v>208</v>
      </c>
      <c r="D18" s="34" t="s">
        <v>210</v>
      </c>
      <c r="E18" s="34" t="s">
        <v>304</v>
      </c>
      <c r="F18" s="34"/>
      <c r="G18" s="31">
        <f>SUM(G19)</f>
        <v>1259800</v>
      </c>
    </row>
    <row r="19" spans="1:7" ht="30">
      <c r="A19" s="43" t="s">
        <v>281</v>
      </c>
      <c r="B19" s="34" t="s">
        <v>20</v>
      </c>
      <c r="C19" s="34" t="s">
        <v>208</v>
      </c>
      <c r="D19" s="34" t="s">
        <v>210</v>
      </c>
      <c r="E19" s="34" t="s">
        <v>305</v>
      </c>
      <c r="F19" s="34"/>
      <c r="G19" s="31">
        <f>SUM(G20)</f>
        <v>1259800</v>
      </c>
    </row>
    <row r="20" spans="1:7" ht="44.25" customHeight="1">
      <c r="A20" s="47" t="s">
        <v>282</v>
      </c>
      <c r="B20" s="34" t="s">
        <v>20</v>
      </c>
      <c r="C20" s="34" t="s">
        <v>208</v>
      </c>
      <c r="D20" s="34" t="s">
        <v>210</v>
      </c>
      <c r="E20" s="34" t="s">
        <v>305</v>
      </c>
      <c r="F20" s="34" t="s">
        <v>211</v>
      </c>
      <c r="G20" s="31">
        <v>1259800</v>
      </c>
    </row>
    <row r="21" spans="1:7" ht="45.75" customHeight="1">
      <c r="A21" s="49" t="s">
        <v>212</v>
      </c>
      <c r="B21" s="39" t="s">
        <v>20</v>
      </c>
      <c r="C21" s="39" t="s">
        <v>208</v>
      </c>
      <c r="D21" s="39" t="s">
        <v>213</v>
      </c>
      <c r="E21" s="39"/>
      <c r="F21" s="39"/>
      <c r="G21" s="30">
        <f>SUM(,G22)</f>
        <v>1031738</v>
      </c>
    </row>
    <row r="22" spans="1:7" ht="17.25" customHeight="1">
      <c r="A22" s="20" t="s">
        <v>130</v>
      </c>
      <c r="B22" s="34" t="s">
        <v>20</v>
      </c>
      <c r="C22" s="34" t="s">
        <v>208</v>
      </c>
      <c r="D22" s="34" t="s">
        <v>213</v>
      </c>
      <c r="E22" s="34" t="s">
        <v>306</v>
      </c>
      <c r="F22" s="34"/>
      <c r="G22" s="31">
        <f>SUM(G23)</f>
        <v>1031738</v>
      </c>
    </row>
    <row r="23" spans="1:7" ht="15">
      <c r="A23" s="43" t="s">
        <v>294</v>
      </c>
      <c r="B23" s="34" t="s">
        <v>20</v>
      </c>
      <c r="C23" s="34" t="s">
        <v>208</v>
      </c>
      <c r="D23" s="34" t="s">
        <v>213</v>
      </c>
      <c r="E23" s="34" t="s">
        <v>307</v>
      </c>
      <c r="F23" s="34"/>
      <c r="G23" s="31">
        <f>SUM(G24)</f>
        <v>1031738</v>
      </c>
    </row>
    <row r="24" spans="1:7" ht="21" customHeight="1">
      <c r="A24" s="43" t="s">
        <v>281</v>
      </c>
      <c r="B24" s="34" t="s">
        <v>20</v>
      </c>
      <c r="C24" s="34" t="s">
        <v>208</v>
      </c>
      <c r="D24" s="34" t="s">
        <v>213</v>
      </c>
      <c r="E24" s="34" t="s">
        <v>308</v>
      </c>
      <c r="F24" s="34"/>
      <c r="G24" s="31">
        <f>SUM(G25:G26,)</f>
        <v>1031738</v>
      </c>
    </row>
    <row r="25" spans="1:7" ht="64.5" customHeight="1">
      <c r="A25" s="47" t="s">
        <v>282</v>
      </c>
      <c r="B25" s="34" t="s">
        <v>20</v>
      </c>
      <c r="C25" s="34" t="s">
        <v>208</v>
      </c>
      <c r="D25" s="34" t="s">
        <v>213</v>
      </c>
      <c r="E25" s="34" t="s">
        <v>308</v>
      </c>
      <c r="F25" s="34" t="s">
        <v>211</v>
      </c>
      <c r="G25" s="31">
        <v>898500</v>
      </c>
    </row>
    <row r="26" spans="1:7" ht="30" customHeight="1">
      <c r="A26" s="40" t="s">
        <v>156</v>
      </c>
      <c r="B26" s="34" t="s">
        <v>20</v>
      </c>
      <c r="C26" s="34" t="s">
        <v>208</v>
      </c>
      <c r="D26" s="34" t="s">
        <v>213</v>
      </c>
      <c r="E26" s="34" t="s">
        <v>308</v>
      </c>
      <c r="F26" s="34" t="s">
        <v>214</v>
      </c>
      <c r="G26" s="31">
        <v>133238</v>
      </c>
    </row>
    <row r="27" spans="1:7" ht="57">
      <c r="A27" s="45" t="s">
        <v>217</v>
      </c>
      <c r="B27" s="39" t="s">
        <v>20</v>
      </c>
      <c r="C27" s="39" t="s">
        <v>208</v>
      </c>
      <c r="D27" s="39" t="s">
        <v>218</v>
      </c>
      <c r="E27" s="39"/>
      <c r="F27" s="39"/>
      <c r="G27" s="30">
        <f>SUM(G28+G41+G55+G61+G49)</f>
        <v>19890069</v>
      </c>
    </row>
    <row r="28" spans="1:7" ht="42.75">
      <c r="A28" s="45" t="s">
        <v>272</v>
      </c>
      <c r="B28" s="39" t="s">
        <v>20</v>
      </c>
      <c r="C28" s="39" t="s">
        <v>208</v>
      </c>
      <c r="D28" s="39" t="s">
        <v>218</v>
      </c>
      <c r="E28" s="38" t="s">
        <v>309</v>
      </c>
      <c r="F28" s="39"/>
      <c r="G28" s="30">
        <f>SUM(G29+G33)</f>
        <v>2483000</v>
      </c>
    </row>
    <row r="29" spans="1:7" ht="59.25" customHeight="1">
      <c r="A29" s="9" t="s">
        <v>310</v>
      </c>
      <c r="B29" s="33" t="s">
        <v>20</v>
      </c>
      <c r="C29" s="33" t="s">
        <v>208</v>
      </c>
      <c r="D29" s="34" t="s">
        <v>218</v>
      </c>
      <c r="E29" s="36" t="s">
        <v>311</v>
      </c>
      <c r="F29" s="34"/>
      <c r="G29" s="31">
        <f>SUM(G31)</f>
        <v>1422000</v>
      </c>
    </row>
    <row r="30" spans="1:7" ht="30">
      <c r="A30" s="9" t="s">
        <v>312</v>
      </c>
      <c r="B30" s="33" t="s">
        <v>20</v>
      </c>
      <c r="C30" s="33" t="s">
        <v>208</v>
      </c>
      <c r="D30" s="34" t="s">
        <v>218</v>
      </c>
      <c r="E30" s="36" t="s">
        <v>313</v>
      </c>
      <c r="F30" s="34"/>
      <c r="G30" s="31">
        <f>SUM(G31)</f>
        <v>1422000</v>
      </c>
    </row>
    <row r="31" spans="1:7" ht="34.5" customHeight="1">
      <c r="A31" s="43" t="s">
        <v>290</v>
      </c>
      <c r="B31" s="33" t="s">
        <v>20</v>
      </c>
      <c r="C31" s="33" t="s">
        <v>208</v>
      </c>
      <c r="D31" s="34" t="s">
        <v>218</v>
      </c>
      <c r="E31" s="36" t="s">
        <v>314</v>
      </c>
      <c r="F31" s="34"/>
      <c r="G31" s="31">
        <f>SUM(G32:G32)</f>
        <v>1422000</v>
      </c>
    </row>
    <row r="32" spans="1:7" ht="60.75" customHeight="1">
      <c r="A32" s="47" t="s">
        <v>282</v>
      </c>
      <c r="B32" s="33" t="s">
        <v>20</v>
      </c>
      <c r="C32" s="33" t="s">
        <v>208</v>
      </c>
      <c r="D32" s="34" t="s">
        <v>218</v>
      </c>
      <c r="E32" s="36" t="s">
        <v>314</v>
      </c>
      <c r="F32" s="34" t="s">
        <v>211</v>
      </c>
      <c r="G32" s="31">
        <v>1422000</v>
      </c>
    </row>
    <row r="33" spans="1:7" ht="63.75" customHeight="1">
      <c r="A33" s="53" t="s">
        <v>102</v>
      </c>
      <c r="B33" s="34" t="s">
        <v>20</v>
      </c>
      <c r="C33" s="34" t="s">
        <v>208</v>
      </c>
      <c r="D33" s="34" t="s">
        <v>218</v>
      </c>
      <c r="E33" s="36" t="s">
        <v>315</v>
      </c>
      <c r="F33" s="34"/>
      <c r="G33" s="31">
        <f>SUM(G35+G39)</f>
        <v>1061000</v>
      </c>
    </row>
    <row r="34" spans="1:7" ht="35.25" customHeight="1">
      <c r="A34" s="53" t="s">
        <v>316</v>
      </c>
      <c r="B34" s="34" t="s">
        <v>20</v>
      </c>
      <c r="C34" s="34" t="s">
        <v>208</v>
      </c>
      <c r="D34" s="34" t="s">
        <v>218</v>
      </c>
      <c r="E34" s="36" t="s">
        <v>317</v>
      </c>
      <c r="F34" s="34"/>
      <c r="G34" s="31">
        <f>SUM(G35+G39)</f>
        <v>1061000</v>
      </c>
    </row>
    <row r="35" spans="1:7" ht="45">
      <c r="A35" s="53" t="s">
        <v>283</v>
      </c>
      <c r="B35" s="34" t="s">
        <v>20</v>
      </c>
      <c r="C35" s="34" t="s">
        <v>208</v>
      </c>
      <c r="D35" s="34" t="s">
        <v>218</v>
      </c>
      <c r="E35" s="36" t="s">
        <v>318</v>
      </c>
      <c r="F35" s="34"/>
      <c r="G35" s="31">
        <f>SUM(G36:G37)</f>
        <v>824000</v>
      </c>
    </row>
    <row r="36" spans="1:7" ht="64.5" customHeight="1">
      <c r="A36" s="47" t="s">
        <v>282</v>
      </c>
      <c r="B36" s="34" t="s">
        <v>20</v>
      </c>
      <c r="C36" s="34" t="s">
        <v>208</v>
      </c>
      <c r="D36" s="34" t="s">
        <v>218</v>
      </c>
      <c r="E36" s="36" t="s">
        <v>319</v>
      </c>
      <c r="F36" s="34" t="s">
        <v>211</v>
      </c>
      <c r="G36" s="31">
        <v>711000</v>
      </c>
    </row>
    <row r="37" spans="1:7" ht="109.5" customHeight="1">
      <c r="A37" s="47" t="s">
        <v>832</v>
      </c>
      <c r="B37" s="34" t="s">
        <v>20</v>
      </c>
      <c r="C37" s="34" t="s">
        <v>208</v>
      </c>
      <c r="D37" s="34" t="s">
        <v>218</v>
      </c>
      <c r="E37" s="36" t="s">
        <v>831</v>
      </c>
      <c r="F37" s="34"/>
      <c r="G37" s="31">
        <f>SUM(G38)</f>
        <v>113000</v>
      </c>
    </row>
    <row r="38" spans="1:7" ht="34.5" customHeight="1">
      <c r="A38" s="40" t="s">
        <v>156</v>
      </c>
      <c r="B38" s="34" t="s">
        <v>20</v>
      </c>
      <c r="C38" s="34" t="s">
        <v>208</v>
      </c>
      <c r="D38" s="34" t="s">
        <v>218</v>
      </c>
      <c r="E38" s="36" t="s">
        <v>831</v>
      </c>
      <c r="F38" s="34" t="s">
        <v>214</v>
      </c>
      <c r="G38" s="31">
        <v>113000</v>
      </c>
    </row>
    <row r="39" spans="1:7" ht="45.75" customHeight="1">
      <c r="A39" s="40" t="s">
        <v>257</v>
      </c>
      <c r="B39" s="34" t="s">
        <v>20</v>
      </c>
      <c r="C39" s="34" t="s">
        <v>208</v>
      </c>
      <c r="D39" s="34" t="s">
        <v>218</v>
      </c>
      <c r="E39" s="36" t="s">
        <v>320</v>
      </c>
      <c r="F39" s="34"/>
      <c r="G39" s="31">
        <f>SUM(G40)</f>
        <v>237000</v>
      </c>
    </row>
    <row r="40" spans="1:7" ht="63.75" customHeight="1">
      <c r="A40" s="47" t="s">
        <v>282</v>
      </c>
      <c r="B40" s="34" t="s">
        <v>20</v>
      </c>
      <c r="C40" s="34" t="s">
        <v>208</v>
      </c>
      <c r="D40" s="34" t="s">
        <v>218</v>
      </c>
      <c r="E40" s="36" t="s">
        <v>320</v>
      </c>
      <c r="F40" s="34" t="s">
        <v>211</v>
      </c>
      <c r="G40" s="31">
        <v>237000</v>
      </c>
    </row>
    <row r="41" spans="1:7" ht="50.25" customHeight="1">
      <c r="A41" s="8" t="s">
        <v>248</v>
      </c>
      <c r="B41" s="39" t="s">
        <v>20</v>
      </c>
      <c r="C41" s="39" t="s">
        <v>208</v>
      </c>
      <c r="D41" s="39" t="s">
        <v>218</v>
      </c>
      <c r="E41" s="38" t="s">
        <v>321</v>
      </c>
      <c r="F41" s="39"/>
      <c r="G41" s="30">
        <f>SUM(G42)</f>
        <v>213669</v>
      </c>
    </row>
    <row r="42" spans="1:7" ht="60" customHeight="1">
      <c r="A42" s="84" t="s">
        <v>322</v>
      </c>
      <c r="B42" s="34" t="s">
        <v>20</v>
      </c>
      <c r="C42" s="34" t="s">
        <v>208</v>
      </c>
      <c r="D42" s="34" t="s">
        <v>218</v>
      </c>
      <c r="E42" s="34" t="s">
        <v>323</v>
      </c>
      <c r="F42" s="34"/>
      <c r="G42" s="31">
        <f>SUM(G43)</f>
        <v>213669</v>
      </c>
    </row>
    <row r="43" spans="1:7" ht="73.5" customHeight="1">
      <c r="A43" s="9" t="s">
        <v>324</v>
      </c>
      <c r="B43" s="34" t="s">
        <v>20</v>
      </c>
      <c r="C43" s="34" t="s">
        <v>208</v>
      </c>
      <c r="D43" s="34" t="s">
        <v>218</v>
      </c>
      <c r="E43" s="34" t="s">
        <v>325</v>
      </c>
      <c r="F43" s="34"/>
      <c r="G43" s="31">
        <f>SUM(G44+G47)</f>
        <v>213669</v>
      </c>
    </row>
    <row r="44" spans="1:7" ht="15">
      <c r="A44" s="72" t="s">
        <v>197</v>
      </c>
      <c r="B44" s="34" t="s">
        <v>20</v>
      </c>
      <c r="C44" s="34" t="s">
        <v>208</v>
      </c>
      <c r="D44" s="34" t="s">
        <v>218</v>
      </c>
      <c r="E44" s="34" t="s">
        <v>326</v>
      </c>
      <c r="F44" s="34"/>
      <c r="G44" s="31">
        <f>SUM(G45:G46)</f>
        <v>198669</v>
      </c>
    </row>
    <row r="45" spans="1:7" ht="47.25" customHeight="1">
      <c r="A45" s="47" t="s">
        <v>282</v>
      </c>
      <c r="B45" s="34" t="s">
        <v>20</v>
      </c>
      <c r="C45" s="34" t="s">
        <v>208</v>
      </c>
      <c r="D45" s="34" t="s">
        <v>218</v>
      </c>
      <c r="E45" s="34" t="s">
        <v>327</v>
      </c>
      <c r="F45" s="34" t="s">
        <v>211</v>
      </c>
      <c r="G45" s="31">
        <v>186669</v>
      </c>
    </row>
    <row r="46" spans="1:7" ht="32.25" customHeight="1">
      <c r="A46" s="40" t="s">
        <v>156</v>
      </c>
      <c r="B46" s="34" t="s">
        <v>20</v>
      </c>
      <c r="C46" s="34" t="s">
        <v>208</v>
      </c>
      <c r="D46" s="34" t="s">
        <v>218</v>
      </c>
      <c r="E46" s="34" t="s">
        <v>327</v>
      </c>
      <c r="F46" s="34" t="s">
        <v>214</v>
      </c>
      <c r="G46" s="31">
        <v>12000</v>
      </c>
    </row>
    <row r="47" spans="1:7" ht="30">
      <c r="A47" s="53" t="s">
        <v>107</v>
      </c>
      <c r="B47" s="34" t="s">
        <v>20</v>
      </c>
      <c r="C47" s="34" t="s">
        <v>208</v>
      </c>
      <c r="D47" s="34" t="s">
        <v>218</v>
      </c>
      <c r="E47" s="34" t="s">
        <v>106</v>
      </c>
      <c r="F47" s="34"/>
      <c r="G47" s="31">
        <f>SUM(G48)</f>
        <v>15000</v>
      </c>
    </row>
    <row r="48" spans="1:7" ht="30" customHeight="1">
      <c r="A48" s="40" t="s">
        <v>156</v>
      </c>
      <c r="B48" s="34" t="s">
        <v>20</v>
      </c>
      <c r="C48" s="34" t="s">
        <v>208</v>
      </c>
      <c r="D48" s="34" t="s">
        <v>218</v>
      </c>
      <c r="E48" s="34" t="s">
        <v>106</v>
      </c>
      <c r="F48" s="34" t="s">
        <v>214</v>
      </c>
      <c r="G48" s="31">
        <v>15000</v>
      </c>
    </row>
    <row r="49" spans="1:7" ht="32.25" customHeight="1">
      <c r="A49" s="49" t="s">
        <v>406</v>
      </c>
      <c r="B49" s="39" t="s">
        <v>20</v>
      </c>
      <c r="C49" s="39" t="s">
        <v>208</v>
      </c>
      <c r="D49" s="39" t="s">
        <v>218</v>
      </c>
      <c r="E49" s="39" t="s">
        <v>396</v>
      </c>
      <c r="F49" s="39"/>
      <c r="G49" s="30">
        <f>SUM(G50)</f>
        <v>237000</v>
      </c>
    </row>
    <row r="50" spans="1:7" ht="32.25" customHeight="1">
      <c r="A50" s="40" t="s">
        <v>401</v>
      </c>
      <c r="B50" s="34" t="s">
        <v>20</v>
      </c>
      <c r="C50" s="34" t="s">
        <v>208</v>
      </c>
      <c r="D50" s="33" t="s">
        <v>218</v>
      </c>
      <c r="E50" s="36" t="s">
        <v>402</v>
      </c>
      <c r="F50" s="34"/>
      <c r="G50" s="31">
        <f>SUM(G51)</f>
        <v>237000</v>
      </c>
    </row>
    <row r="51" spans="1:7" ht="77.25" customHeight="1">
      <c r="A51" s="40" t="s">
        <v>403</v>
      </c>
      <c r="B51" s="34" t="s">
        <v>20</v>
      </c>
      <c r="C51" s="34" t="s">
        <v>208</v>
      </c>
      <c r="D51" s="33" t="s">
        <v>218</v>
      </c>
      <c r="E51" s="36" t="s">
        <v>404</v>
      </c>
      <c r="F51" s="34"/>
      <c r="G51" s="31">
        <f>SUM(G52)</f>
        <v>237000</v>
      </c>
    </row>
    <row r="52" spans="1:7" ht="21.75" customHeight="1">
      <c r="A52" s="72" t="s">
        <v>244</v>
      </c>
      <c r="B52" s="34" t="s">
        <v>20</v>
      </c>
      <c r="C52" s="34" t="s">
        <v>208</v>
      </c>
      <c r="D52" s="34" t="s">
        <v>218</v>
      </c>
      <c r="E52" s="36" t="s">
        <v>405</v>
      </c>
      <c r="F52" s="34"/>
      <c r="G52" s="31">
        <f>SUM(G53:G54)</f>
        <v>237000</v>
      </c>
    </row>
    <row r="53" spans="1:7" ht="29.25" customHeight="1">
      <c r="A53" s="47" t="s">
        <v>282</v>
      </c>
      <c r="B53" s="34" t="s">
        <v>20</v>
      </c>
      <c r="C53" s="34" t="s">
        <v>208</v>
      </c>
      <c r="D53" s="34" t="s">
        <v>218</v>
      </c>
      <c r="E53" s="36" t="s">
        <v>405</v>
      </c>
      <c r="F53" s="34" t="s">
        <v>211</v>
      </c>
      <c r="G53" s="31">
        <v>227000</v>
      </c>
    </row>
    <row r="54" spans="1:7" ht="29.25" customHeight="1">
      <c r="A54" s="40" t="s">
        <v>156</v>
      </c>
      <c r="B54" s="34" t="s">
        <v>20</v>
      </c>
      <c r="C54" s="34" t="s">
        <v>208</v>
      </c>
      <c r="D54" s="34" t="s">
        <v>218</v>
      </c>
      <c r="E54" s="36" t="s">
        <v>405</v>
      </c>
      <c r="F54" s="34" t="s">
        <v>214</v>
      </c>
      <c r="G54" s="31">
        <v>10000</v>
      </c>
    </row>
    <row r="55" spans="1:7" ht="15">
      <c r="A55" s="193" t="s">
        <v>147</v>
      </c>
      <c r="B55" s="39" t="s">
        <v>20</v>
      </c>
      <c r="C55" s="39" t="s">
        <v>208</v>
      </c>
      <c r="D55" s="39" t="s">
        <v>218</v>
      </c>
      <c r="E55" s="39" t="s">
        <v>328</v>
      </c>
      <c r="F55" s="39"/>
      <c r="G55" s="30">
        <f>SUM(G56)</f>
        <v>16719400</v>
      </c>
    </row>
    <row r="56" spans="1:7" ht="32.25" customHeight="1">
      <c r="A56" s="194" t="s">
        <v>148</v>
      </c>
      <c r="B56" s="34" t="s">
        <v>20</v>
      </c>
      <c r="C56" s="34" t="s">
        <v>208</v>
      </c>
      <c r="D56" s="34" t="s">
        <v>218</v>
      </c>
      <c r="E56" s="34" t="s">
        <v>329</v>
      </c>
      <c r="F56" s="34"/>
      <c r="G56" s="31">
        <f>SUM(G57,)</f>
        <v>16719400</v>
      </c>
    </row>
    <row r="57" spans="1:7" ht="30">
      <c r="A57" s="43" t="s">
        <v>281</v>
      </c>
      <c r="B57" s="34" t="s">
        <v>20</v>
      </c>
      <c r="C57" s="34" t="s">
        <v>208</v>
      </c>
      <c r="D57" s="34" t="s">
        <v>218</v>
      </c>
      <c r="E57" s="34" t="s">
        <v>330</v>
      </c>
      <c r="F57" s="34"/>
      <c r="G57" s="31">
        <f>SUM(G58:G60)</f>
        <v>16719400</v>
      </c>
    </row>
    <row r="58" spans="1:7" ht="66.75" customHeight="1">
      <c r="A58" s="47" t="s">
        <v>282</v>
      </c>
      <c r="B58" s="34" t="s">
        <v>20</v>
      </c>
      <c r="C58" s="34" t="s">
        <v>208</v>
      </c>
      <c r="D58" s="34" t="s">
        <v>218</v>
      </c>
      <c r="E58" s="34" t="s">
        <v>330</v>
      </c>
      <c r="F58" s="34" t="s">
        <v>211</v>
      </c>
      <c r="G58" s="31">
        <v>15111200</v>
      </c>
    </row>
    <row r="59" spans="1:7" ht="32.25" customHeight="1">
      <c r="A59" s="40" t="s">
        <v>156</v>
      </c>
      <c r="B59" s="34" t="s">
        <v>20</v>
      </c>
      <c r="C59" s="34" t="s">
        <v>208</v>
      </c>
      <c r="D59" s="34" t="s">
        <v>218</v>
      </c>
      <c r="E59" s="34" t="s">
        <v>330</v>
      </c>
      <c r="F59" s="34" t="s">
        <v>214</v>
      </c>
      <c r="G59" s="31">
        <v>1545500</v>
      </c>
    </row>
    <row r="60" spans="1:7" ht="15">
      <c r="A60" s="43" t="s">
        <v>216</v>
      </c>
      <c r="B60" s="34" t="s">
        <v>20</v>
      </c>
      <c r="C60" s="34" t="s">
        <v>208</v>
      </c>
      <c r="D60" s="34" t="s">
        <v>218</v>
      </c>
      <c r="E60" s="34" t="s">
        <v>330</v>
      </c>
      <c r="F60" s="34" t="s">
        <v>215</v>
      </c>
      <c r="G60" s="31">
        <v>62700</v>
      </c>
    </row>
    <row r="61" spans="1:7" ht="27" customHeight="1">
      <c r="A61" s="45" t="s">
        <v>246</v>
      </c>
      <c r="B61" s="39" t="s">
        <v>20</v>
      </c>
      <c r="C61" s="39" t="s">
        <v>208</v>
      </c>
      <c r="D61" s="39" t="s">
        <v>218</v>
      </c>
      <c r="E61" s="38" t="s">
        <v>331</v>
      </c>
      <c r="F61" s="39"/>
      <c r="G61" s="30">
        <f>SUM(G62)</f>
        <v>237000</v>
      </c>
    </row>
    <row r="62" spans="1:7" ht="15">
      <c r="A62" s="53" t="s">
        <v>247</v>
      </c>
      <c r="B62" s="34" t="s">
        <v>20</v>
      </c>
      <c r="C62" s="34" t="s">
        <v>208</v>
      </c>
      <c r="D62" s="34" t="s">
        <v>218</v>
      </c>
      <c r="E62" s="36" t="s">
        <v>332</v>
      </c>
      <c r="F62" s="34"/>
      <c r="G62" s="31">
        <f>SUM(G63)</f>
        <v>237000</v>
      </c>
    </row>
    <row r="63" spans="1:7" ht="48.75" customHeight="1">
      <c r="A63" s="9" t="s">
        <v>196</v>
      </c>
      <c r="B63" s="34" t="s">
        <v>20</v>
      </c>
      <c r="C63" s="34" t="s">
        <v>208</v>
      </c>
      <c r="D63" s="34" t="s">
        <v>218</v>
      </c>
      <c r="E63" s="36" t="s">
        <v>333</v>
      </c>
      <c r="F63" s="34"/>
      <c r="G63" s="31">
        <f>SUM(G64)</f>
        <v>237000</v>
      </c>
    </row>
    <row r="64" spans="1:7" ht="47.25" customHeight="1">
      <c r="A64" s="47" t="s">
        <v>282</v>
      </c>
      <c r="B64" s="34" t="s">
        <v>20</v>
      </c>
      <c r="C64" s="34" t="s">
        <v>208</v>
      </c>
      <c r="D64" s="34" t="s">
        <v>218</v>
      </c>
      <c r="E64" s="36" t="s">
        <v>334</v>
      </c>
      <c r="F64" s="34" t="s">
        <v>211</v>
      </c>
      <c r="G64" s="31">
        <v>237000</v>
      </c>
    </row>
    <row r="65" spans="1:7" ht="25.5" customHeight="1">
      <c r="A65" s="211" t="s">
        <v>829</v>
      </c>
      <c r="B65" s="39" t="s">
        <v>20</v>
      </c>
      <c r="C65" s="39" t="s">
        <v>208</v>
      </c>
      <c r="D65" s="39" t="s">
        <v>296</v>
      </c>
      <c r="E65" s="36"/>
      <c r="F65" s="34"/>
      <c r="G65" s="31">
        <f>SUM(G66)</f>
        <v>6000</v>
      </c>
    </row>
    <row r="66" spans="1:7" ht="22.5" customHeight="1">
      <c r="A66" s="53" t="s">
        <v>246</v>
      </c>
      <c r="B66" s="34" t="s">
        <v>20</v>
      </c>
      <c r="C66" s="34" t="s">
        <v>208</v>
      </c>
      <c r="D66" s="34" t="s">
        <v>296</v>
      </c>
      <c r="E66" s="36" t="s">
        <v>331</v>
      </c>
      <c r="F66" s="34"/>
      <c r="G66" s="31">
        <f>SUM(G67)</f>
        <v>6000</v>
      </c>
    </row>
    <row r="67" spans="1:7" ht="17.25" customHeight="1">
      <c r="A67" s="53" t="s">
        <v>247</v>
      </c>
      <c r="B67" s="34" t="s">
        <v>20</v>
      </c>
      <c r="C67" s="34" t="s">
        <v>208</v>
      </c>
      <c r="D67" s="34" t="s">
        <v>296</v>
      </c>
      <c r="E67" s="36" t="s">
        <v>332</v>
      </c>
      <c r="F67" s="34"/>
      <c r="G67" s="31">
        <f>SUM(G68)</f>
        <v>6000</v>
      </c>
    </row>
    <row r="68" spans="1:7" ht="47.25" customHeight="1">
      <c r="A68" s="47" t="s">
        <v>830</v>
      </c>
      <c r="B68" s="34" t="s">
        <v>20</v>
      </c>
      <c r="C68" s="34" t="s">
        <v>208</v>
      </c>
      <c r="D68" s="34" t="s">
        <v>296</v>
      </c>
      <c r="E68" s="36" t="s">
        <v>828</v>
      </c>
      <c r="F68" s="34"/>
      <c r="G68" s="31">
        <f>SUM(G69)</f>
        <v>6000</v>
      </c>
    </row>
    <row r="69" spans="1:7" ht="33" customHeight="1">
      <c r="A69" s="40" t="s">
        <v>156</v>
      </c>
      <c r="B69" s="34" t="s">
        <v>20</v>
      </c>
      <c r="C69" s="34" t="s">
        <v>208</v>
      </c>
      <c r="D69" s="34" t="s">
        <v>296</v>
      </c>
      <c r="E69" s="36" t="s">
        <v>828</v>
      </c>
      <c r="F69" s="34" t="s">
        <v>214</v>
      </c>
      <c r="G69" s="31">
        <v>6000</v>
      </c>
    </row>
    <row r="70" spans="1:7" ht="49.5" customHeight="1">
      <c r="A70" s="45" t="s">
        <v>278</v>
      </c>
      <c r="B70" s="39" t="s">
        <v>20</v>
      </c>
      <c r="C70" s="39" t="s">
        <v>208</v>
      </c>
      <c r="D70" s="39" t="s">
        <v>277</v>
      </c>
      <c r="E70" s="39"/>
      <c r="F70" s="39"/>
      <c r="G70" s="30">
        <f>SUM(G71)</f>
        <v>625500</v>
      </c>
    </row>
    <row r="71" spans="1:7" ht="20.25" customHeight="1">
      <c r="A71" s="73" t="s">
        <v>250</v>
      </c>
      <c r="B71" s="34" t="s">
        <v>20</v>
      </c>
      <c r="C71" s="34" t="s">
        <v>208</v>
      </c>
      <c r="D71" s="34" t="s">
        <v>277</v>
      </c>
      <c r="E71" s="34" t="s">
        <v>335</v>
      </c>
      <c r="F71" s="34"/>
      <c r="G71" s="31">
        <f>SUM(G72+G75)</f>
        <v>625500</v>
      </c>
    </row>
    <row r="72" spans="1:7" ht="16.5" customHeight="1">
      <c r="A72" s="73" t="s">
        <v>251</v>
      </c>
      <c r="B72" s="34" t="s">
        <v>20</v>
      </c>
      <c r="C72" s="34" t="s">
        <v>208</v>
      </c>
      <c r="D72" s="34" t="s">
        <v>277</v>
      </c>
      <c r="E72" s="34" t="s">
        <v>336</v>
      </c>
      <c r="F72" s="34"/>
      <c r="G72" s="31">
        <f>SUM(G73)</f>
        <v>588000</v>
      </c>
    </row>
    <row r="73" spans="1:7" ht="30">
      <c r="A73" s="43" t="s">
        <v>281</v>
      </c>
      <c r="B73" s="34" t="s">
        <v>20</v>
      </c>
      <c r="C73" s="34" t="s">
        <v>208</v>
      </c>
      <c r="D73" s="34" t="s">
        <v>277</v>
      </c>
      <c r="E73" s="34" t="s">
        <v>337</v>
      </c>
      <c r="F73" s="34"/>
      <c r="G73" s="31">
        <f>SUM(G74)</f>
        <v>588000</v>
      </c>
    </row>
    <row r="74" spans="1:7" ht="48" customHeight="1">
      <c r="A74" s="48" t="s">
        <v>282</v>
      </c>
      <c r="B74" s="34" t="s">
        <v>20</v>
      </c>
      <c r="C74" s="34" t="s">
        <v>252</v>
      </c>
      <c r="D74" s="34" t="s">
        <v>253</v>
      </c>
      <c r="E74" s="34" t="s">
        <v>337</v>
      </c>
      <c r="F74" s="34" t="s">
        <v>211</v>
      </c>
      <c r="G74" s="31">
        <v>588000</v>
      </c>
    </row>
    <row r="75" spans="1:7" ht="18.75" customHeight="1">
      <c r="A75" s="47" t="s">
        <v>86</v>
      </c>
      <c r="B75" s="34" t="s">
        <v>20</v>
      </c>
      <c r="C75" s="34" t="s">
        <v>208</v>
      </c>
      <c r="D75" s="34" t="s">
        <v>277</v>
      </c>
      <c r="E75" s="34" t="s">
        <v>82</v>
      </c>
      <c r="F75" s="34"/>
      <c r="G75" s="31">
        <f>SUM(G76)</f>
        <v>37500</v>
      </c>
    </row>
    <row r="76" spans="1:7" ht="30">
      <c r="A76" s="43" t="s">
        <v>281</v>
      </c>
      <c r="B76" s="34" t="s">
        <v>20</v>
      </c>
      <c r="C76" s="34" t="s">
        <v>208</v>
      </c>
      <c r="D76" s="34" t="s">
        <v>277</v>
      </c>
      <c r="E76" s="34" t="s">
        <v>87</v>
      </c>
      <c r="F76" s="34"/>
      <c r="G76" s="31">
        <f>SUM(G77+G78)</f>
        <v>37500</v>
      </c>
    </row>
    <row r="77" spans="1:7" ht="68.25" customHeight="1">
      <c r="A77" s="48" t="s">
        <v>282</v>
      </c>
      <c r="B77" s="34" t="s">
        <v>20</v>
      </c>
      <c r="C77" s="34" t="s">
        <v>208</v>
      </c>
      <c r="D77" s="34" t="s">
        <v>277</v>
      </c>
      <c r="E77" s="34" t="s">
        <v>87</v>
      </c>
      <c r="F77" s="34" t="s">
        <v>211</v>
      </c>
      <c r="G77" s="31">
        <v>29000</v>
      </c>
    </row>
    <row r="78" spans="1:7" ht="34.5" customHeight="1">
      <c r="A78" s="40" t="s">
        <v>156</v>
      </c>
      <c r="B78" s="34" t="s">
        <v>20</v>
      </c>
      <c r="C78" s="34" t="s">
        <v>208</v>
      </c>
      <c r="D78" s="34" t="s">
        <v>277</v>
      </c>
      <c r="E78" s="34" t="s">
        <v>87</v>
      </c>
      <c r="F78" s="34" t="s">
        <v>214</v>
      </c>
      <c r="G78" s="31">
        <v>8500</v>
      </c>
    </row>
    <row r="79" spans="1:7" ht="22.5" customHeight="1">
      <c r="A79" s="45" t="s">
        <v>285</v>
      </c>
      <c r="B79" s="34" t="s">
        <v>20</v>
      </c>
      <c r="C79" s="39" t="s">
        <v>208</v>
      </c>
      <c r="D79" s="38">
        <v>11</v>
      </c>
      <c r="E79" s="38"/>
      <c r="F79" s="34"/>
      <c r="G79" s="30">
        <f>SUM(G80)</f>
        <v>500000</v>
      </c>
    </row>
    <row r="80" spans="1:7" ht="15">
      <c r="A80" s="53" t="s">
        <v>284</v>
      </c>
      <c r="B80" s="34" t="s">
        <v>20</v>
      </c>
      <c r="C80" s="34" t="s">
        <v>208</v>
      </c>
      <c r="D80" s="36">
        <v>11</v>
      </c>
      <c r="E80" s="36" t="s">
        <v>338</v>
      </c>
      <c r="F80" s="34"/>
      <c r="G80" s="31">
        <f>SUM(G81)</f>
        <v>500000</v>
      </c>
    </row>
    <row r="81" spans="1:7" ht="15">
      <c r="A81" s="53" t="s">
        <v>285</v>
      </c>
      <c r="B81" s="34" t="s">
        <v>20</v>
      </c>
      <c r="C81" s="34" t="s">
        <v>208</v>
      </c>
      <c r="D81" s="36">
        <v>11</v>
      </c>
      <c r="E81" s="36" t="s">
        <v>339</v>
      </c>
      <c r="F81" s="34"/>
      <c r="G81" s="31">
        <f>SUM(G82)</f>
        <v>500000</v>
      </c>
    </row>
    <row r="82" spans="1:7" ht="15">
      <c r="A82" s="43" t="s">
        <v>192</v>
      </c>
      <c r="B82" s="34" t="s">
        <v>20</v>
      </c>
      <c r="C82" s="34" t="s">
        <v>208</v>
      </c>
      <c r="D82" s="36">
        <v>11</v>
      </c>
      <c r="E82" s="36" t="s">
        <v>340</v>
      </c>
      <c r="F82" s="34"/>
      <c r="G82" s="31">
        <f>SUM(G83)</f>
        <v>500000</v>
      </c>
    </row>
    <row r="83" spans="1:7" ht="15">
      <c r="A83" s="43" t="s">
        <v>216</v>
      </c>
      <c r="B83" s="34" t="s">
        <v>20</v>
      </c>
      <c r="C83" s="34" t="s">
        <v>208</v>
      </c>
      <c r="D83" s="36">
        <v>11</v>
      </c>
      <c r="E83" s="36" t="s">
        <v>340</v>
      </c>
      <c r="F83" s="34" t="s">
        <v>215</v>
      </c>
      <c r="G83" s="31">
        <v>500000</v>
      </c>
    </row>
    <row r="84" spans="1:7" ht="15">
      <c r="A84" s="45" t="s">
        <v>220</v>
      </c>
      <c r="B84" s="34" t="s">
        <v>20</v>
      </c>
      <c r="C84" s="39" t="s">
        <v>208</v>
      </c>
      <c r="D84" s="38">
        <v>13</v>
      </c>
      <c r="E84" s="38"/>
      <c r="F84" s="34"/>
      <c r="G84" s="30">
        <f>SUM(G85+G93+G116+G123+G136+G111+G98)</f>
        <v>16781319</v>
      </c>
    </row>
    <row r="85" spans="1:7" ht="43.5">
      <c r="A85" s="8" t="s">
        <v>249</v>
      </c>
      <c r="B85" s="34" t="s">
        <v>20</v>
      </c>
      <c r="C85" s="39" t="s">
        <v>208</v>
      </c>
      <c r="D85" s="38">
        <v>13</v>
      </c>
      <c r="E85" s="38" t="s">
        <v>309</v>
      </c>
      <c r="F85" s="39"/>
      <c r="G85" s="30">
        <f>SUM(G86)</f>
        <v>162400</v>
      </c>
    </row>
    <row r="86" spans="1:7" ht="60">
      <c r="A86" s="9" t="s">
        <v>310</v>
      </c>
      <c r="B86" s="34" t="s">
        <v>20</v>
      </c>
      <c r="C86" s="34" t="s">
        <v>208</v>
      </c>
      <c r="D86" s="36">
        <v>13</v>
      </c>
      <c r="E86" s="36" t="s">
        <v>311</v>
      </c>
      <c r="F86" s="34"/>
      <c r="G86" s="31">
        <f>SUM(G88+G90)</f>
        <v>162400</v>
      </c>
    </row>
    <row r="87" spans="1:7" ht="45" customHeight="1">
      <c r="A87" s="9" t="s">
        <v>341</v>
      </c>
      <c r="B87" s="34" t="s">
        <v>20</v>
      </c>
      <c r="C87" s="34" t="s">
        <v>208</v>
      </c>
      <c r="D87" s="36">
        <v>13</v>
      </c>
      <c r="E87" s="36" t="s">
        <v>98</v>
      </c>
      <c r="F87" s="34"/>
      <c r="G87" s="31">
        <f>SUM(G88)</f>
        <v>112400</v>
      </c>
    </row>
    <row r="88" spans="1:7" ht="34.5" customHeight="1">
      <c r="A88" s="43" t="s">
        <v>286</v>
      </c>
      <c r="B88" s="34" t="s">
        <v>20</v>
      </c>
      <c r="C88" s="34" t="s">
        <v>208</v>
      </c>
      <c r="D88" s="36">
        <v>13</v>
      </c>
      <c r="E88" s="36" t="s">
        <v>97</v>
      </c>
      <c r="F88" s="34"/>
      <c r="G88" s="31">
        <f>SUM(G89)</f>
        <v>112400</v>
      </c>
    </row>
    <row r="89" spans="1:7" ht="33.75" customHeight="1">
      <c r="A89" s="43" t="s">
        <v>298</v>
      </c>
      <c r="B89" s="34" t="s">
        <v>20</v>
      </c>
      <c r="C89" s="34" t="s">
        <v>208</v>
      </c>
      <c r="D89" s="36">
        <v>13</v>
      </c>
      <c r="E89" s="36" t="s">
        <v>97</v>
      </c>
      <c r="F89" s="34" t="s">
        <v>292</v>
      </c>
      <c r="G89" s="31">
        <v>112400</v>
      </c>
    </row>
    <row r="90" spans="1:7" ht="15" customHeight="1">
      <c r="A90" s="43" t="s">
        <v>47</v>
      </c>
      <c r="B90" s="34" t="s">
        <v>20</v>
      </c>
      <c r="C90" s="34" t="s">
        <v>208</v>
      </c>
      <c r="D90" s="36">
        <v>13</v>
      </c>
      <c r="E90" s="36" t="s">
        <v>48</v>
      </c>
      <c r="F90" s="34"/>
      <c r="G90" s="31">
        <f>SUM(G91)</f>
        <v>50000</v>
      </c>
    </row>
    <row r="91" spans="1:7" ht="32.25" customHeight="1">
      <c r="A91" s="40" t="s">
        <v>191</v>
      </c>
      <c r="B91" s="34" t="s">
        <v>20</v>
      </c>
      <c r="C91" s="34" t="s">
        <v>208</v>
      </c>
      <c r="D91" s="36">
        <v>13</v>
      </c>
      <c r="E91" s="36" t="s">
        <v>69</v>
      </c>
      <c r="F91" s="34"/>
      <c r="G91" s="31">
        <f>SUM(G92)</f>
        <v>50000</v>
      </c>
    </row>
    <row r="92" spans="1:7" ht="33.75" customHeight="1">
      <c r="A92" s="40" t="s">
        <v>156</v>
      </c>
      <c r="B92" s="34" t="s">
        <v>20</v>
      </c>
      <c r="C92" s="34" t="s">
        <v>208</v>
      </c>
      <c r="D92" s="36">
        <v>13</v>
      </c>
      <c r="E92" s="36" t="s">
        <v>69</v>
      </c>
      <c r="F92" s="34" t="s">
        <v>214</v>
      </c>
      <c r="G92" s="31">
        <v>50000</v>
      </c>
    </row>
    <row r="93" spans="1:7" ht="27" customHeight="1">
      <c r="A93" s="8" t="s">
        <v>343</v>
      </c>
      <c r="B93" s="34" t="s">
        <v>20</v>
      </c>
      <c r="C93" s="39" t="s">
        <v>208</v>
      </c>
      <c r="D93" s="38">
        <v>13</v>
      </c>
      <c r="E93" s="38" t="s">
        <v>344</v>
      </c>
      <c r="F93" s="39"/>
      <c r="G93" s="30">
        <f>SUM(G94)</f>
        <v>50000</v>
      </c>
    </row>
    <row r="94" spans="1:7" ht="49.5" customHeight="1">
      <c r="A94" s="9" t="s">
        <v>345</v>
      </c>
      <c r="B94" s="34" t="s">
        <v>20</v>
      </c>
      <c r="C94" s="34" t="s">
        <v>208</v>
      </c>
      <c r="D94" s="36">
        <v>13</v>
      </c>
      <c r="E94" s="36" t="s">
        <v>346</v>
      </c>
      <c r="F94" s="34"/>
      <c r="G94" s="31">
        <f>SUM(G97)</f>
        <v>50000</v>
      </c>
    </row>
    <row r="95" spans="1:7" ht="15.75" customHeight="1">
      <c r="A95" s="9" t="s">
        <v>347</v>
      </c>
      <c r="B95" s="34" t="s">
        <v>20</v>
      </c>
      <c r="C95" s="34" t="s">
        <v>208</v>
      </c>
      <c r="D95" s="36">
        <v>13</v>
      </c>
      <c r="E95" s="36" t="s">
        <v>348</v>
      </c>
      <c r="F95" s="34"/>
      <c r="G95" s="31">
        <f>SUM(G97)</f>
        <v>50000</v>
      </c>
    </row>
    <row r="96" spans="1:7" ht="14.25" customHeight="1">
      <c r="A96" s="9" t="s">
        <v>349</v>
      </c>
      <c r="B96" s="34" t="s">
        <v>20</v>
      </c>
      <c r="C96" s="34" t="s">
        <v>208</v>
      </c>
      <c r="D96" s="36">
        <v>13</v>
      </c>
      <c r="E96" s="36" t="s">
        <v>350</v>
      </c>
      <c r="F96" s="34"/>
      <c r="G96" s="31">
        <f>SUM(G97)</f>
        <v>50000</v>
      </c>
    </row>
    <row r="97" spans="1:7" ht="29.25" customHeight="1">
      <c r="A97" s="40" t="s">
        <v>156</v>
      </c>
      <c r="B97" s="34" t="s">
        <v>20</v>
      </c>
      <c r="C97" s="34" t="s">
        <v>208</v>
      </c>
      <c r="D97" s="36">
        <v>13</v>
      </c>
      <c r="E97" s="36" t="s">
        <v>350</v>
      </c>
      <c r="F97" s="34" t="s">
        <v>214</v>
      </c>
      <c r="G97" s="31">
        <v>50000</v>
      </c>
    </row>
    <row r="98" spans="1:7" ht="28.5" customHeight="1">
      <c r="A98" s="105" t="s">
        <v>171</v>
      </c>
      <c r="B98" s="34" t="s">
        <v>20</v>
      </c>
      <c r="C98" s="39" t="s">
        <v>208</v>
      </c>
      <c r="D98" s="38">
        <v>13</v>
      </c>
      <c r="E98" s="38" t="s">
        <v>172</v>
      </c>
      <c r="F98" s="39"/>
      <c r="G98" s="30">
        <f>SUM(G99+G104+G107)</f>
        <v>57500</v>
      </c>
    </row>
    <row r="99" spans="1:7" ht="27" customHeight="1">
      <c r="A99" s="106" t="s">
        <v>179</v>
      </c>
      <c r="B99" s="34" t="s">
        <v>20</v>
      </c>
      <c r="C99" s="34" t="s">
        <v>208</v>
      </c>
      <c r="D99" s="36">
        <v>13</v>
      </c>
      <c r="E99" s="36" t="s">
        <v>176</v>
      </c>
      <c r="F99" s="34"/>
      <c r="G99" s="31">
        <f>SUM(G100)</f>
        <v>1500</v>
      </c>
    </row>
    <row r="100" spans="1:7" ht="15" customHeight="1">
      <c r="A100" s="108" t="s">
        <v>501</v>
      </c>
      <c r="B100" s="34" t="s">
        <v>20</v>
      </c>
      <c r="C100" s="34" t="s">
        <v>208</v>
      </c>
      <c r="D100" s="36">
        <v>13</v>
      </c>
      <c r="E100" s="36" t="s">
        <v>177</v>
      </c>
      <c r="F100" s="34"/>
      <c r="G100" s="31">
        <f>SUM(G101)</f>
        <v>1500</v>
      </c>
    </row>
    <row r="101" spans="1:7" ht="33.75" customHeight="1">
      <c r="A101" s="106" t="s">
        <v>181</v>
      </c>
      <c r="B101" s="34" t="s">
        <v>20</v>
      </c>
      <c r="C101" s="34" t="s">
        <v>208</v>
      </c>
      <c r="D101" s="36">
        <v>13</v>
      </c>
      <c r="E101" s="36" t="s">
        <v>178</v>
      </c>
      <c r="F101" s="34"/>
      <c r="G101" s="31">
        <f>SUM(G102)</f>
        <v>1500</v>
      </c>
    </row>
    <row r="102" spans="1:7" ht="30" customHeight="1">
      <c r="A102" s="40" t="s">
        <v>156</v>
      </c>
      <c r="B102" s="34" t="s">
        <v>20</v>
      </c>
      <c r="C102" s="34" t="s">
        <v>208</v>
      </c>
      <c r="D102" s="36">
        <v>13</v>
      </c>
      <c r="E102" s="36" t="s">
        <v>178</v>
      </c>
      <c r="F102" s="34" t="s">
        <v>214</v>
      </c>
      <c r="G102" s="31">
        <v>1500</v>
      </c>
    </row>
    <row r="103" spans="1:7" ht="63">
      <c r="A103" s="113" t="s">
        <v>503</v>
      </c>
      <c r="B103" s="34" t="s">
        <v>20</v>
      </c>
      <c r="C103" s="115" t="s">
        <v>208</v>
      </c>
      <c r="D103" s="116">
        <v>13</v>
      </c>
      <c r="E103" s="116" t="s">
        <v>174</v>
      </c>
      <c r="F103" s="115"/>
      <c r="G103" s="117">
        <f>SUM(G104)</f>
        <v>35000</v>
      </c>
    </row>
    <row r="104" spans="1:251" ht="15" customHeight="1">
      <c r="A104" s="114" t="s">
        <v>502</v>
      </c>
      <c r="B104" s="34" t="s">
        <v>20</v>
      </c>
      <c r="C104" s="34" t="s">
        <v>208</v>
      </c>
      <c r="D104" s="36">
        <v>13</v>
      </c>
      <c r="E104" s="36" t="s">
        <v>188</v>
      </c>
      <c r="F104" s="34"/>
      <c r="G104" s="31">
        <f>SUM(G105)</f>
        <v>35000</v>
      </c>
      <c r="IQ104" s="91"/>
    </row>
    <row r="105" spans="1:256" ht="15" customHeight="1">
      <c r="A105" s="91" t="s">
        <v>181</v>
      </c>
      <c r="B105" s="34" t="s">
        <v>20</v>
      </c>
      <c r="C105" s="34" t="s">
        <v>208</v>
      </c>
      <c r="D105" s="36">
        <v>13</v>
      </c>
      <c r="E105" s="36" t="s">
        <v>175</v>
      </c>
      <c r="F105" s="34"/>
      <c r="G105" s="31">
        <f>SUM(G106)</f>
        <v>35000</v>
      </c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123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Q105" s="91"/>
      <c r="IR105" s="91"/>
      <c r="IS105" s="91"/>
      <c r="IT105" s="91"/>
      <c r="IU105" s="91"/>
      <c r="IV105" s="91"/>
    </row>
    <row r="106" spans="1:7" ht="31.5" customHeight="1">
      <c r="A106" s="40" t="s">
        <v>156</v>
      </c>
      <c r="B106" s="34" t="s">
        <v>20</v>
      </c>
      <c r="C106" s="34" t="s">
        <v>208</v>
      </c>
      <c r="D106" s="36">
        <v>13</v>
      </c>
      <c r="E106" s="36" t="s">
        <v>175</v>
      </c>
      <c r="F106" s="34" t="s">
        <v>214</v>
      </c>
      <c r="G106" s="31">
        <v>35000</v>
      </c>
    </row>
    <row r="107" spans="1:7" ht="45">
      <c r="A107" s="107" t="s">
        <v>187</v>
      </c>
      <c r="B107" s="34" t="s">
        <v>20</v>
      </c>
      <c r="C107" s="34" t="s">
        <v>208</v>
      </c>
      <c r="D107" s="36">
        <v>13</v>
      </c>
      <c r="E107" s="36" t="s">
        <v>182</v>
      </c>
      <c r="F107" s="34"/>
      <c r="G107" s="31">
        <f>SUM(G108)</f>
        <v>21000</v>
      </c>
    </row>
    <row r="108" spans="1:7" ht="48" customHeight="1">
      <c r="A108" s="77" t="s">
        <v>186</v>
      </c>
      <c r="B108" s="34" t="s">
        <v>20</v>
      </c>
      <c r="C108" s="34" t="s">
        <v>208</v>
      </c>
      <c r="D108" s="36">
        <v>13</v>
      </c>
      <c r="E108" s="36" t="s">
        <v>183</v>
      </c>
      <c r="F108" s="34"/>
      <c r="G108" s="31">
        <f>SUM(G109)</f>
        <v>21000</v>
      </c>
    </row>
    <row r="109" spans="1:7" ht="31.5" customHeight="1">
      <c r="A109" s="106" t="s">
        <v>185</v>
      </c>
      <c r="B109" s="34" t="s">
        <v>20</v>
      </c>
      <c r="C109" s="34" t="s">
        <v>208</v>
      </c>
      <c r="D109" s="36">
        <v>13</v>
      </c>
      <c r="E109" s="36" t="s">
        <v>184</v>
      </c>
      <c r="F109" s="34"/>
      <c r="G109" s="31">
        <f>SUM(G110)</f>
        <v>21000</v>
      </c>
    </row>
    <row r="110" spans="1:7" ht="27.75" customHeight="1">
      <c r="A110" s="40" t="s">
        <v>156</v>
      </c>
      <c r="B110" s="34" t="s">
        <v>20</v>
      </c>
      <c r="C110" s="34" t="s">
        <v>208</v>
      </c>
      <c r="D110" s="36">
        <v>13</v>
      </c>
      <c r="E110" s="36" t="s">
        <v>184</v>
      </c>
      <c r="F110" s="34" t="s">
        <v>214</v>
      </c>
      <c r="G110" s="31">
        <v>21000</v>
      </c>
    </row>
    <row r="111" spans="1:7" ht="17.25" customHeight="1">
      <c r="A111" s="41" t="s">
        <v>351</v>
      </c>
      <c r="B111" s="34" t="s">
        <v>20</v>
      </c>
      <c r="C111" s="39" t="s">
        <v>208</v>
      </c>
      <c r="D111" s="38">
        <v>13</v>
      </c>
      <c r="E111" s="38" t="s">
        <v>352</v>
      </c>
      <c r="F111" s="39"/>
      <c r="G111" s="30">
        <f>SUM(G112)</f>
        <v>140000</v>
      </c>
    </row>
    <row r="112" spans="1:7" ht="49.5" customHeight="1">
      <c r="A112" s="9" t="s">
        <v>353</v>
      </c>
      <c r="B112" s="34" t="s">
        <v>20</v>
      </c>
      <c r="C112" s="34" t="s">
        <v>252</v>
      </c>
      <c r="D112" s="36">
        <v>13</v>
      </c>
      <c r="E112" s="36" t="s">
        <v>354</v>
      </c>
      <c r="F112" s="34"/>
      <c r="G112" s="31">
        <f>SUM(G114)</f>
        <v>140000</v>
      </c>
    </row>
    <row r="113" spans="1:7" ht="30" customHeight="1">
      <c r="A113" s="9" t="s">
        <v>355</v>
      </c>
      <c r="B113" s="34" t="s">
        <v>20</v>
      </c>
      <c r="C113" s="34" t="s">
        <v>208</v>
      </c>
      <c r="D113" s="36">
        <v>13</v>
      </c>
      <c r="E113" s="36" t="s">
        <v>356</v>
      </c>
      <c r="F113" s="34"/>
      <c r="G113" s="31">
        <f>SUM(G114)</f>
        <v>140000</v>
      </c>
    </row>
    <row r="114" spans="1:7" ht="30">
      <c r="A114" s="74" t="s">
        <v>245</v>
      </c>
      <c r="B114" s="34" t="s">
        <v>20</v>
      </c>
      <c r="C114" s="34" t="s">
        <v>208</v>
      </c>
      <c r="D114" s="36">
        <v>13</v>
      </c>
      <c r="E114" s="36" t="s">
        <v>357</v>
      </c>
      <c r="F114" s="34"/>
      <c r="G114" s="31">
        <f>SUM(G115)</f>
        <v>140000</v>
      </c>
    </row>
    <row r="115" spans="1:7" ht="60">
      <c r="A115" s="47" t="s">
        <v>282</v>
      </c>
      <c r="B115" s="34" t="s">
        <v>20</v>
      </c>
      <c r="C115" s="34" t="s">
        <v>208</v>
      </c>
      <c r="D115" s="36">
        <v>13</v>
      </c>
      <c r="E115" s="36" t="s">
        <v>357</v>
      </c>
      <c r="F115" s="34" t="s">
        <v>211</v>
      </c>
      <c r="G115" s="31">
        <v>140000</v>
      </c>
    </row>
    <row r="116" spans="1:7" ht="28.5" customHeight="1">
      <c r="A116" s="68" t="s">
        <v>221</v>
      </c>
      <c r="B116" s="34" t="s">
        <v>20</v>
      </c>
      <c r="C116" s="39" t="s">
        <v>208</v>
      </c>
      <c r="D116" s="38">
        <v>13</v>
      </c>
      <c r="E116" s="38" t="s">
        <v>358</v>
      </c>
      <c r="F116" s="39"/>
      <c r="G116" s="30">
        <f>SUM(G117)</f>
        <v>3190417</v>
      </c>
    </row>
    <row r="117" spans="1:7" ht="20.25" customHeight="1">
      <c r="A117" s="73" t="s">
        <v>293</v>
      </c>
      <c r="B117" s="34" t="s">
        <v>20</v>
      </c>
      <c r="C117" s="34" t="s">
        <v>208</v>
      </c>
      <c r="D117" s="36">
        <v>13</v>
      </c>
      <c r="E117" s="36" t="s">
        <v>359</v>
      </c>
      <c r="F117" s="34"/>
      <c r="G117" s="31">
        <f>SUM(G118+G121)</f>
        <v>3190417</v>
      </c>
    </row>
    <row r="118" spans="1:7" ht="30">
      <c r="A118" s="40" t="s">
        <v>191</v>
      </c>
      <c r="B118" s="34" t="s">
        <v>20</v>
      </c>
      <c r="C118" s="34" t="s">
        <v>252</v>
      </c>
      <c r="D118" s="36">
        <v>13</v>
      </c>
      <c r="E118" s="36" t="s">
        <v>360</v>
      </c>
      <c r="F118" s="34"/>
      <c r="G118" s="31">
        <f>SUM(G119:G120)</f>
        <v>3070417</v>
      </c>
    </row>
    <row r="119" spans="1:7" ht="30">
      <c r="A119" s="40" t="s">
        <v>156</v>
      </c>
      <c r="B119" s="34" t="s">
        <v>20</v>
      </c>
      <c r="C119" s="34" t="s">
        <v>208</v>
      </c>
      <c r="D119" s="36">
        <v>13</v>
      </c>
      <c r="E119" s="36" t="s">
        <v>360</v>
      </c>
      <c r="F119" s="34" t="s">
        <v>214</v>
      </c>
      <c r="G119" s="31">
        <v>215970</v>
      </c>
    </row>
    <row r="120" spans="1:7" ht="13.5" customHeight="1">
      <c r="A120" s="43" t="s">
        <v>216</v>
      </c>
      <c r="B120" s="34" t="s">
        <v>20</v>
      </c>
      <c r="C120" s="34" t="s">
        <v>208</v>
      </c>
      <c r="D120" s="36">
        <v>13</v>
      </c>
      <c r="E120" s="36" t="s">
        <v>360</v>
      </c>
      <c r="F120" s="34" t="s">
        <v>215</v>
      </c>
      <c r="G120" s="31">
        <v>2854447</v>
      </c>
    </row>
    <row r="121" spans="1:7" ht="30">
      <c r="A121" s="43" t="s">
        <v>129</v>
      </c>
      <c r="B121" s="34" t="s">
        <v>20</v>
      </c>
      <c r="C121" s="34" t="s">
        <v>208</v>
      </c>
      <c r="D121" s="36">
        <v>13</v>
      </c>
      <c r="E121" s="36" t="s">
        <v>128</v>
      </c>
      <c r="F121" s="34"/>
      <c r="G121" s="31">
        <f>SUM(G122)</f>
        <v>120000</v>
      </c>
    </row>
    <row r="122" spans="1:7" ht="33" customHeight="1">
      <c r="A122" s="40" t="s">
        <v>156</v>
      </c>
      <c r="B122" s="34" t="s">
        <v>20</v>
      </c>
      <c r="C122" s="34" t="s">
        <v>208</v>
      </c>
      <c r="D122" s="36">
        <v>13</v>
      </c>
      <c r="E122" s="36" t="s">
        <v>128</v>
      </c>
      <c r="F122" s="34" t="s">
        <v>214</v>
      </c>
      <c r="G122" s="31">
        <v>120000</v>
      </c>
    </row>
    <row r="123" spans="1:7" ht="15">
      <c r="A123" s="75" t="s">
        <v>246</v>
      </c>
      <c r="B123" s="34" t="s">
        <v>20</v>
      </c>
      <c r="C123" s="39" t="s">
        <v>208</v>
      </c>
      <c r="D123" s="38">
        <v>13</v>
      </c>
      <c r="E123" s="38" t="s">
        <v>331</v>
      </c>
      <c r="F123" s="39"/>
      <c r="G123" s="30">
        <f>SUM(G124)</f>
        <v>1781801</v>
      </c>
    </row>
    <row r="124" spans="1:7" ht="15">
      <c r="A124" s="72" t="s">
        <v>247</v>
      </c>
      <c r="B124" s="34" t="s">
        <v>20</v>
      </c>
      <c r="C124" s="34" t="s">
        <v>208</v>
      </c>
      <c r="D124" s="36">
        <v>13</v>
      </c>
      <c r="E124" s="36" t="s">
        <v>362</v>
      </c>
      <c r="F124" s="34"/>
      <c r="G124" s="31">
        <f>SUM(G131+G134+G125+G127+G129)</f>
        <v>1781801</v>
      </c>
    </row>
    <row r="125" spans="1:7" ht="15">
      <c r="A125" s="72" t="s">
        <v>794</v>
      </c>
      <c r="B125" s="34" t="s">
        <v>20</v>
      </c>
      <c r="C125" s="34" t="s">
        <v>208</v>
      </c>
      <c r="D125" s="36">
        <v>13</v>
      </c>
      <c r="E125" s="36" t="s">
        <v>792</v>
      </c>
      <c r="F125" s="34"/>
      <c r="G125" s="197">
        <v>17339</v>
      </c>
    </row>
    <row r="126" spans="1:7" ht="30">
      <c r="A126" s="40" t="s">
        <v>156</v>
      </c>
      <c r="B126" s="34" t="s">
        <v>20</v>
      </c>
      <c r="C126" s="34" t="s">
        <v>208</v>
      </c>
      <c r="D126" s="36">
        <v>13</v>
      </c>
      <c r="E126" s="36" t="s">
        <v>792</v>
      </c>
      <c r="F126" s="34" t="s">
        <v>214</v>
      </c>
      <c r="G126" s="199">
        <v>17339</v>
      </c>
    </row>
    <row r="127" spans="1:7" ht="45">
      <c r="A127" s="9" t="s">
        <v>793</v>
      </c>
      <c r="B127" s="34" t="s">
        <v>20</v>
      </c>
      <c r="C127" s="34" t="s">
        <v>208</v>
      </c>
      <c r="D127" s="36">
        <v>13</v>
      </c>
      <c r="E127" s="36" t="s">
        <v>795</v>
      </c>
      <c r="F127" s="34"/>
      <c r="G127" s="31">
        <v>23700</v>
      </c>
    </row>
    <row r="128" spans="1:7" ht="60">
      <c r="A128" s="47" t="s">
        <v>282</v>
      </c>
      <c r="B128" s="34" t="s">
        <v>20</v>
      </c>
      <c r="C128" s="34" t="s">
        <v>208</v>
      </c>
      <c r="D128" s="36">
        <v>13</v>
      </c>
      <c r="E128" s="36" t="s">
        <v>795</v>
      </c>
      <c r="F128" s="34" t="s">
        <v>211</v>
      </c>
      <c r="G128" s="31">
        <v>23700</v>
      </c>
    </row>
    <row r="129" spans="1:7" ht="15">
      <c r="A129" s="72" t="s">
        <v>797</v>
      </c>
      <c r="B129" s="34" t="s">
        <v>20</v>
      </c>
      <c r="C129" s="34" t="s">
        <v>208</v>
      </c>
      <c r="D129" s="36">
        <v>13</v>
      </c>
      <c r="E129" s="36" t="s">
        <v>796</v>
      </c>
      <c r="F129" s="34"/>
      <c r="G129" s="31">
        <f>SUM(G130)</f>
        <v>819610</v>
      </c>
    </row>
    <row r="130" spans="1:7" ht="30">
      <c r="A130" s="40" t="s">
        <v>156</v>
      </c>
      <c r="B130" s="34" t="s">
        <v>20</v>
      </c>
      <c r="C130" s="34" t="s">
        <v>208</v>
      </c>
      <c r="D130" s="36">
        <v>13</v>
      </c>
      <c r="E130" s="36" t="s">
        <v>796</v>
      </c>
      <c r="F130" s="34" t="s">
        <v>214</v>
      </c>
      <c r="G130" s="31">
        <v>819610</v>
      </c>
    </row>
    <row r="131" spans="1:7" ht="77.25" customHeight="1">
      <c r="A131" s="74" t="s">
        <v>363</v>
      </c>
      <c r="B131" s="34" t="s">
        <v>20</v>
      </c>
      <c r="C131" s="34" t="s">
        <v>208</v>
      </c>
      <c r="D131" s="36">
        <v>13</v>
      </c>
      <c r="E131" s="36" t="s">
        <v>364</v>
      </c>
      <c r="F131" s="34"/>
      <c r="G131" s="31">
        <f>SUM(G132:G133)</f>
        <v>891152</v>
      </c>
    </row>
    <row r="132" spans="1:7" ht="63" customHeight="1">
      <c r="A132" s="47" t="s">
        <v>282</v>
      </c>
      <c r="B132" s="34" t="s">
        <v>20</v>
      </c>
      <c r="C132" s="34" t="s">
        <v>208</v>
      </c>
      <c r="D132" s="36">
        <v>13</v>
      </c>
      <c r="E132" s="36" t="s">
        <v>364</v>
      </c>
      <c r="F132" s="34" t="s">
        <v>211</v>
      </c>
      <c r="G132" s="31">
        <v>793152</v>
      </c>
    </row>
    <row r="133" spans="1:7" ht="27.75" customHeight="1">
      <c r="A133" s="40" t="s">
        <v>156</v>
      </c>
      <c r="B133" s="34" t="s">
        <v>20</v>
      </c>
      <c r="C133" s="34" t="s">
        <v>208</v>
      </c>
      <c r="D133" s="36">
        <v>13</v>
      </c>
      <c r="E133" s="36" t="s">
        <v>364</v>
      </c>
      <c r="F133" s="34" t="s">
        <v>214</v>
      </c>
      <c r="G133" s="31">
        <v>98000</v>
      </c>
    </row>
    <row r="134" spans="1:7" ht="16.5" customHeight="1">
      <c r="A134" s="47" t="s">
        <v>713</v>
      </c>
      <c r="B134" s="34" t="s">
        <v>20</v>
      </c>
      <c r="C134" s="34" t="s">
        <v>208</v>
      </c>
      <c r="D134" s="36">
        <v>13</v>
      </c>
      <c r="E134" s="36" t="s">
        <v>714</v>
      </c>
      <c r="F134" s="34"/>
      <c r="G134" s="31">
        <f>SUM(G135)</f>
        <v>30000</v>
      </c>
    </row>
    <row r="135" spans="1:7" ht="15.75" customHeight="1">
      <c r="A135" s="47" t="s">
        <v>506</v>
      </c>
      <c r="B135" s="34" t="s">
        <v>20</v>
      </c>
      <c r="C135" s="34" t="s">
        <v>208</v>
      </c>
      <c r="D135" s="36">
        <v>13</v>
      </c>
      <c r="E135" s="36" t="s">
        <v>714</v>
      </c>
      <c r="F135" s="34" t="s">
        <v>236</v>
      </c>
      <c r="G135" s="31">
        <v>30000</v>
      </c>
    </row>
    <row r="136" spans="1:7" ht="28.5">
      <c r="A136" s="68" t="s">
        <v>254</v>
      </c>
      <c r="B136" s="34" t="s">
        <v>20</v>
      </c>
      <c r="C136" s="39" t="s">
        <v>208</v>
      </c>
      <c r="D136" s="38">
        <v>13</v>
      </c>
      <c r="E136" s="38" t="s">
        <v>365</v>
      </c>
      <c r="F136" s="39"/>
      <c r="G136" s="30">
        <f>SUM(G137)</f>
        <v>11399201</v>
      </c>
    </row>
    <row r="137" spans="1:7" ht="30" customHeight="1">
      <c r="A137" s="51" t="s">
        <v>255</v>
      </c>
      <c r="B137" s="34" t="s">
        <v>20</v>
      </c>
      <c r="C137" s="34" t="s">
        <v>208</v>
      </c>
      <c r="D137" s="36">
        <v>13</v>
      </c>
      <c r="E137" s="36" t="s">
        <v>366</v>
      </c>
      <c r="F137" s="34"/>
      <c r="G137" s="31">
        <f>SUM(G138)</f>
        <v>11399201</v>
      </c>
    </row>
    <row r="138" spans="1:7" ht="33.75" customHeight="1">
      <c r="A138" s="74" t="s">
        <v>287</v>
      </c>
      <c r="B138" s="34" t="s">
        <v>20</v>
      </c>
      <c r="C138" s="34" t="s">
        <v>208</v>
      </c>
      <c r="D138" s="36">
        <v>13</v>
      </c>
      <c r="E138" s="36" t="s">
        <v>367</v>
      </c>
      <c r="F138" s="34"/>
      <c r="G138" s="31">
        <f>SUM(G139:G141)</f>
        <v>11399201</v>
      </c>
    </row>
    <row r="139" spans="1:7" ht="60">
      <c r="A139" s="47" t="s">
        <v>282</v>
      </c>
      <c r="B139" s="34" t="s">
        <v>20</v>
      </c>
      <c r="C139" s="34" t="s">
        <v>208</v>
      </c>
      <c r="D139" s="36">
        <v>13</v>
      </c>
      <c r="E139" s="36" t="s">
        <v>367</v>
      </c>
      <c r="F139" s="34" t="s">
        <v>211</v>
      </c>
      <c r="G139" s="31">
        <v>6823200</v>
      </c>
    </row>
    <row r="140" spans="1:7" ht="30" customHeight="1">
      <c r="A140" s="40" t="s">
        <v>156</v>
      </c>
      <c r="B140" s="34" t="s">
        <v>20</v>
      </c>
      <c r="C140" s="34" t="s">
        <v>208</v>
      </c>
      <c r="D140" s="36">
        <v>13</v>
      </c>
      <c r="E140" s="36" t="s">
        <v>367</v>
      </c>
      <c r="F140" s="34" t="s">
        <v>214</v>
      </c>
      <c r="G140" s="31">
        <v>2931870</v>
      </c>
    </row>
    <row r="141" spans="1:7" ht="15">
      <c r="A141" s="43" t="s">
        <v>216</v>
      </c>
      <c r="B141" s="34" t="s">
        <v>20</v>
      </c>
      <c r="C141" s="34" t="s">
        <v>208</v>
      </c>
      <c r="D141" s="36">
        <v>13</v>
      </c>
      <c r="E141" s="36" t="s">
        <v>367</v>
      </c>
      <c r="F141" s="34" t="s">
        <v>215</v>
      </c>
      <c r="G141" s="31">
        <v>1644131</v>
      </c>
    </row>
    <row r="142" spans="1:7" ht="28.5">
      <c r="A142" s="45" t="s">
        <v>279</v>
      </c>
      <c r="B142" s="34" t="s">
        <v>20</v>
      </c>
      <c r="C142" s="39" t="s">
        <v>213</v>
      </c>
      <c r="D142" s="38"/>
      <c r="E142" s="38"/>
      <c r="F142" s="34"/>
      <c r="G142" s="30">
        <f>SUM(G143)</f>
        <v>934000</v>
      </c>
    </row>
    <row r="143" spans="1:7" ht="37.5" customHeight="1">
      <c r="A143" s="45" t="s">
        <v>280</v>
      </c>
      <c r="B143" s="34" t="s">
        <v>20</v>
      </c>
      <c r="C143" s="39" t="s">
        <v>213</v>
      </c>
      <c r="D143" s="42" t="s">
        <v>229</v>
      </c>
      <c r="E143" s="38"/>
      <c r="F143" s="34"/>
      <c r="G143" s="30">
        <f>SUM(G144)</f>
        <v>934000</v>
      </c>
    </row>
    <row r="144" spans="1:7" ht="51" customHeight="1">
      <c r="A144" s="67" t="s">
        <v>368</v>
      </c>
      <c r="B144" s="34" t="s">
        <v>20</v>
      </c>
      <c r="C144" s="34" t="s">
        <v>213</v>
      </c>
      <c r="D144" s="33" t="s">
        <v>229</v>
      </c>
      <c r="E144" s="36" t="s">
        <v>369</v>
      </c>
      <c r="F144" s="34"/>
      <c r="G144" s="31">
        <f>SUM(G145)</f>
        <v>934000</v>
      </c>
    </row>
    <row r="145" spans="1:7" ht="30.75" customHeight="1">
      <c r="A145" s="51" t="s">
        <v>258</v>
      </c>
      <c r="B145" s="34" t="s">
        <v>20</v>
      </c>
      <c r="C145" s="34" t="s">
        <v>213</v>
      </c>
      <c r="D145" s="33" t="s">
        <v>229</v>
      </c>
      <c r="E145" s="36" t="s">
        <v>370</v>
      </c>
      <c r="F145" s="34"/>
      <c r="G145" s="31">
        <f>SUM(G146+G149+G152)</f>
        <v>934000</v>
      </c>
    </row>
    <row r="146" spans="1:7" ht="30" customHeight="1">
      <c r="A146" s="52" t="s">
        <v>371</v>
      </c>
      <c r="B146" s="34" t="s">
        <v>20</v>
      </c>
      <c r="C146" s="34" t="s">
        <v>213</v>
      </c>
      <c r="D146" s="33" t="s">
        <v>229</v>
      </c>
      <c r="E146" s="36" t="s">
        <v>372</v>
      </c>
      <c r="F146" s="34"/>
      <c r="G146" s="31">
        <f>SUM(G147)</f>
        <v>795000</v>
      </c>
    </row>
    <row r="147" spans="1:7" ht="30" customHeight="1">
      <c r="A147" s="74" t="s">
        <v>287</v>
      </c>
      <c r="B147" s="34" t="s">
        <v>20</v>
      </c>
      <c r="C147" s="34" t="s">
        <v>213</v>
      </c>
      <c r="D147" s="33" t="s">
        <v>229</v>
      </c>
      <c r="E147" s="36" t="s">
        <v>373</v>
      </c>
      <c r="F147" s="34"/>
      <c r="G147" s="31">
        <f>SUM(G148)</f>
        <v>795000</v>
      </c>
    </row>
    <row r="148" spans="1:7" ht="60">
      <c r="A148" s="47" t="s">
        <v>282</v>
      </c>
      <c r="B148" s="34" t="s">
        <v>20</v>
      </c>
      <c r="C148" s="34" t="s">
        <v>213</v>
      </c>
      <c r="D148" s="33" t="s">
        <v>229</v>
      </c>
      <c r="E148" s="36" t="s">
        <v>373</v>
      </c>
      <c r="F148" s="34" t="s">
        <v>211</v>
      </c>
      <c r="G148" s="31">
        <v>795000</v>
      </c>
    </row>
    <row r="149" spans="1:7" ht="60">
      <c r="A149" s="9" t="s">
        <v>118</v>
      </c>
      <c r="B149" s="34" t="s">
        <v>20</v>
      </c>
      <c r="C149" s="34" t="s">
        <v>213</v>
      </c>
      <c r="D149" s="33" t="s">
        <v>229</v>
      </c>
      <c r="E149" s="36" t="s">
        <v>375</v>
      </c>
      <c r="F149" s="34"/>
      <c r="G149" s="31">
        <f>SUM(G150)</f>
        <v>138000</v>
      </c>
    </row>
    <row r="150" spans="1:7" ht="47.25" customHeight="1">
      <c r="A150" s="40" t="s">
        <v>28</v>
      </c>
      <c r="B150" s="34" t="s">
        <v>20</v>
      </c>
      <c r="C150" s="34" t="s">
        <v>213</v>
      </c>
      <c r="D150" s="33" t="s">
        <v>229</v>
      </c>
      <c r="E150" s="36" t="s">
        <v>26</v>
      </c>
      <c r="F150" s="34"/>
      <c r="G150" s="31">
        <f>SUM(G151)</f>
        <v>138000</v>
      </c>
    </row>
    <row r="151" spans="1:7" ht="30">
      <c r="A151" s="40" t="s">
        <v>156</v>
      </c>
      <c r="B151" s="34" t="s">
        <v>20</v>
      </c>
      <c r="C151" s="34" t="s">
        <v>213</v>
      </c>
      <c r="D151" s="33" t="s">
        <v>229</v>
      </c>
      <c r="E151" s="36" t="s">
        <v>26</v>
      </c>
      <c r="F151" s="34" t="s">
        <v>214</v>
      </c>
      <c r="G151" s="31">
        <v>138000</v>
      </c>
    </row>
    <row r="152" spans="1:7" ht="31.5" customHeight="1">
      <c r="A152" s="40" t="s">
        <v>376</v>
      </c>
      <c r="B152" s="34" t="s">
        <v>20</v>
      </c>
      <c r="C152" s="34" t="s">
        <v>213</v>
      </c>
      <c r="D152" s="33" t="s">
        <v>229</v>
      </c>
      <c r="E152" s="36" t="s">
        <v>377</v>
      </c>
      <c r="F152" s="34"/>
      <c r="G152" s="31">
        <f>SUM(G153)</f>
        <v>1000</v>
      </c>
    </row>
    <row r="153" spans="1:7" ht="48.75" customHeight="1">
      <c r="A153" s="40" t="s">
        <v>28</v>
      </c>
      <c r="B153" s="34" t="s">
        <v>20</v>
      </c>
      <c r="C153" s="34" t="s">
        <v>213</v>
      </c>
      <c r="D153" s="33" t="s">
        <v>229</v>
      </c>
      <c r="E153" s="36" t="s">
        <v>27</v>
      </c>
      <c r="F153" s="34"/>
      <c r="G153" s="31">
        <f>SUM(G154)</f>
        <v>1000</v>
      </c>
    </row>
    <row r="154" spans="1:7" ht="30">
      <c r="A154" s="40" t="s">
        <v>156</v>
      </c>
      <c r="B154" s="34" t="s">
        <v>20</v>
      </c>
      <c r="C154" s="34" t="s">
        <v>378</v>
      </c>
      <c r="D154" s="33" t="s">
        <v>229</v>
      </c>
      <c r="E154" s="36" t="s">
        <v>27</v>
      </c>
      <c r="F154" s="34" t="s">
        <v>214</v>
      </c>
      <c r="G154" s="31">
        <v>1000</v>
      </c>
    </row>
    <row r="155" spans="1:7" ht="20.25" customHeight="1">
      <c r="A155" s="45" t="s">
        <v>222</v>
      </c>
      <c r="B155" s="34" t="s">
        <v>20</v>
      </c>
      <c r="C155" s="39" t="s">
        <v>218</v>
      </c>
      <c r="D155" s="33"/>
      <c r="E155" s="38"/>
      <c r="F155" s="34"/>
      <c r="G155" s="30">
        <f>SUM(G156+G171)</f>
        <v>14578855</v>
      </c>
    </row>
    <row r="156" spans="1:7" ht="18.75" customHeight="1">
      <c r="A156" s="45" t="s">
        <v>189</v>
      </c>
      <c r="B156" s="34" t="s">
        <v>20</v>
      </c>
      <c r="C156" s="39" t="s">
        <v>218</v>
      </c>
      <c r="D156" s="42" t="s">
        <v>229</v>
      </c>
      <c r="E156" s="38"/>
      <c r="F156" s="34"/>
      <c r="G156" s="30">
        <f>SUM(G158)</f>
        <v>13499355</v>
      </c>
    </row>
    <row r="157" spans="1:7" ht="44.25" customHeight="1">
      <c r="A157" s="8" t="s">
        <v>379</v>
      </c>
      <c r="B157" s="34" t="s">
        <v>20</v>
      </c>
      <c r="C157" s="39" t="s">
        <v>218</v>
      </c>
      <c r="D157" s="42" t="s">
        <v>229</v>
      </c>
      <c r="E157" s="38" t="s">
        <v>844</v>
      </c>
      <c r="F157" s="39"/>
      <c r="G157" s="30">
        <f>SUM(G158)</f>
        <v>13499355</v>
      </c>
    </row>
    <row r="158" spans="1:7" ht="60">
      <c r="A158" s="9" t="s">
        <v>381</v>
      </c>
      <c r="B158" s="34" t="s">
        <v>20</v>
      </c>
      <c r="C158" s="34" t="s">
        <v>218</v>
      </c>
      <c r="D158" s="33" t="s">
        <v>229</v>
      </c>
      <c r="E158" s="36" t="s">
        <v>382</v>
      </c>
      <c r="F158" s="34"/>
      <c r="G158" s="31">
        <f>SUM(G159+G162)</f>
        <v>13499355</v>
      </c>
    </row>
    <row r="159" spans="1:7" ht="32.25" customHeight="1">
      <c r="A159" s="9" t="s">
        <v>125</v>
      </c>
      <c r="B159" s="34" t="s">
        <v>20</v>
      </c>
      <c r="C159" s="34" t="s">
        <v>218</v>
      </c>
      <c r="D159" s="33" t="s">
        <v>229</v>
      </c>
      <c r="E159" s="36" t="s">
        <v>122</v>
      </c>
      <c r="F159" s="34"/>
      <c r="G159" s="31">
        <f>SUM(G160)</f>
        <v>4720778</v>
      </c>
    </row>
    <row r="160" spans="1:7" ht="30">
      <c r="A160" s="9" t="s">
        <v>124</v>
      </c>
      <c r="B160" s="34" t="s">
        <v>20</v>
      </c>
      <c r="C160" s="34" t="s">
        <v>218</v>
      </c>
      <c r="D160" s="33" t="s">
        <v>229</v>
      </c>
      <c r="E160" s="36" t="s">
        <v>123</v>
      </c>
      <c r="F160" s="34"/>
      <c r="G160" s="31">
        <f>SUM(G161)</f>
        <v>4720778</v>
      </c>
    </row>
    <row r="161" spans="1:7" ht="31.5" customHeight="1">
      <c r="A161" s="40" t="s">
        <v>156</v>
      </c>
      <c r="B161" s="34" t="s">
        <v>20</v>
      </c>
      <c r="C161" s="34" t="s">
        <v>218</v>
      </c>
      <c r="D161" s="33" t="s">
        <v>229</v>
      </c>
      <c r="E161" s="36" t="s">
        <v>123</v>
      </c>
      <c r="F161" s="34" t="s">
        <v>214</v>
      </c>
      <c r="G161" s="31">
        <v>4720778</v>
      </c>
    </row>
    <row r="162" spans="1:7" ht="30">
      <c r="A162" s="9" t="s">
        <v>383</v>
      </c>
      <c r="B162" s="34" t="s">
        <v>20</v>
      </c>
      <c r="C162" s="34" t="s">
        <v>218</v>
      </c>
      <c r="D162" s="33" t="s">
        <v>229</v>
      </c>
      <c r="E162" s="36" t="s">
        <v>384</v>
      </c>
      <c r="F162" s="34"/>
      <c r="G162" s="31">
        <f>SUM(G163+G167+G169+G165)</f>
        <v>8778577</v>
      </c>
    </row>
    <row r="163" spans="1:7" ht="48" customHeight="1">
      <c r="A163" s="188" t="s">
        <v>840</v>
      </c>
      <c r="B163" s="34" t="s">
        <v>20</v>
      </c>
      <c r="C163" s="34" t="s">
        <v>218</v>
      </c>
      <c r="D163" s="33" t="s">
        <v>229</v>
      </c>
      <c r="E163" s="36" t="s">
        <v>838</v>
      </c>
      <c r="F163" s="34"/>
      <c r="G163" s="31">
        <f>SUM(G164)</f>
        <v>3013327</v>
      </c>
    </row>
    <row r="164" spans="1:7" ht="17.25" customHeight="1">
      <c r="A164" s="40" t="s">
        <v>219</v>
      </c>
      <c r="B164" s="34" t="s">
        <v>20</v>
      </c>
      <c r="C164" s="34" t="s">
        <v>218</v>
      </c>
      <c r="D164" s="33" t="s">
        <v>229</v>
      </c>
      <c r="E164" s="36" t="s">
        <v>838</v>
      </c>
      <c r="F164" s="34" t="s">
        <v>276</v>
      </c>
      <c r="G164" s="31">
        <v>3013327</v>
      </c>
    </row>
    <row r="165" spans="1:7" ht="45.75" customHeight="1">
      <c r="A165" s="188" t="s">
        <v>841</v>
      </c>
      <c r="B165" s="34" t="s">
        <v>20</v>
      </c>
      <c r="C165" s="34" t="s">
        <v>218</v>
      </c>
      <c r="D165" s="33" t="s">
        <v>229</v>
      </c>
      <c r="E165" s="36" t="s">
        <v>839</v>
      </c>
      <c r="F165" s="34"/>
      <c r="G165" s="31">
        <f>SUM(G166)</f>
        <v>3463017</v>
      </c>
    </row>
    <row r="166" spans="1:7" ht="23.25" customHeight="1">
      <c r="A166" s="40" t="s">
        <v>219</v>
      </c>
      <c r="B166" s="34" t="s">
        <v>20</v>
      </c>
      <c r="C166" s="34" t="s">
        <v>218</v>
      </c>
      <c r="D166" s="33" t="s">
        <v>229</v>
      </c>
      <c r="E166" s="36" t="s">
        <v>839</v>
      </c>
      <c r="F166" s="34" t="s">
        <v>276</v>
      </c>
      <c r="G166" s="31">
        <v>3463017</v>
      </c>
    </row>
    <row r="167" spans="1:7" ht="29.25" customHeight="1">
      <c r="A167" s="85" t="s">
        <v>159</v>
      </c>
      <c r="B167" s="34" t="s">
        <v>20</v>
      </c>
      <c r="C167" s="34" t="s">
        <v>218</v>
      </c>
      <c r="D167" s="33" t="s">
        <v>229</v>
      </c>
      <c r="E167" s="36" t="s">
        <v>157</v>
      </c>
      <c r="F167" s="34"/>
      <c r="G167" s="31">
        <f>SUM(G168)</f>
        <v>1360000</v>
      </c>
    </row>
    <row r="168" spans="1:7" ht="30">
      <c r="A168" s="40" t="s">
        <v>299</v>
      </c>
      <c r="B168" s="34" t="s">
        <v>20</v>
      </c>
      <c r="C168" s="34" t="s">
        <v>218</v>
      </c>
      <c r="D168" s="33" t="s">
        <v>229</v>
      </c>
      <c r="E168" s="36" t="s">
        <v>157</v>
      </c>
      <c r="F168" s="34" t="s">
        <v>195</v>
      </c>
      <c r="G168" s="31">
        <v>1360000</v>
      </c>
    </row>
    <row r="169" spans="1:7" s="1" customFormat="1" ht="32.25" customHeight="1">
      <c r="A169" s="85" t="s">
        <v>160</v>
      </c>
      <c r="B169" s="34" t="s">
        <v>20</v>
      </c>
      <c r="C169" s="34" t="s">
        <v>218</v>
      </c>
      <c r="D169" s="33" t="s">
        <v>229</v>
      </c>
      <c r="E169" s="36" t="s">
        <v>158</v>
      </c>
      <c r="F169" s="34"/>
      <c r="G169" s="31">
        <f>SUM(G170)</f>
        <v>942233</v>
      </c>
    </row>
    <row r="170" spans="1:7" s="1" customFormat="1" ht="30">
      <c r="A170" s="40" t="s">
        <v>299</v>
      </c>
      <c r="B170" s="34" t="s">
        <v>20</v>
      </c>
      <c r="C170" s="34" t="s">
        <v>218</v>
      </c>
      <c r="D170" s="33" t="s">
        <v>229</v>
      </c>
      <c r="E170" s="36" t="s">
        <v>158</v>
      </c>
      <c r="F170" s="34" t="s">
        <v>195</v>
      </c>
      <c r="G170" s="31">
        <v>942233</v>
      </c>
    </row>
    <row r="171" spans="1:7" s="1" customFormat="1" ht="15">
      <c r="A171" s="76" t="s">
        <v>260</v>
      </c>
      <c r="B171" s="34" t="s">
        <v>20</v>
      </c>
      <c r="C171" s="39" t="s">
        <v>218</v>
      </c>
      <c r="D171" s="42" t="s">
        <v>259</v>
      </c>
      <c r="E171" s="38"/>
      <c r="F171" s="39"/>
      <c r="G171" s="30">
        <f>SUM(G172+G183+G188)</f>
        <v>1079500</v>
      </c>
    </row>
    <row r="172" spans="1:7" s="3" customFormat="1" ht="32.25" customHeight="1">
      <c r="A172" s="9" t="s">
        <v>385</v>
      </c>
      <c r="B172" s="34" t="s">
        <v>20</v>
      </c>
      <c r="C172" s="34" t="s">
        <v>218</v>
      </c>
      <c r="D172" s="33" t="s">
        <v>259</v>
      </c>
      <c r="E172" s="36" t="s">
        <v>386</v>
      </c>
      <c r="F172" s="34"/>
      <c r="G172" s="31">
        <f>SUM(G173+G177)</f>
        <v>677500</v>
      </c>
    </row>
    <row r="173" spans="1:7" s="1" customFormat="1" ht="60">
      <c r="A173" s="9" t="s">
        <v>100</v>
      </c>
      <c r="B173" s="34" t="s">
        <v>20</v>
      </c>
      <c r="C173" s="34" t="s">
        <v>218</v>
      </c>
      <c r="D173" s="33" t="s">
        <v>259</v>
      </c>
      <c r="E173" s="36" t="s">
        <v>43</v>
      </c>
      <c r="F173" s="34"/>
      <c r="G173" s="31">
        <f>SUM(G174)</f>
        <v>26000</v>
      </c>
    </row>
    <row r="174" spans="1:7" s="1" customFormat="1" ht="48" customHeight="1">
      <c r="A174" s="9" t="s">
        <v>46</v>
      </c>
      <c r="B174" s="34" t="s">
        <v>20</v>
      </c>
      <c r="C174" s="34" t="s">
        <v>218</v>
      </c>
      <c r="D174" s="33" t="s">
        <v>44</v>
      </c>
      <c r="E174" s="36" t="s">
        <v>45</v>
      </c>
      <c r="F174" s="34"/>
      <c r="G174" s="31">
        <f>SUM(G175)</f>
        <v>26000</v>
      </c>
    </row>
    <row r="175" spans="1:7" s="1" customFormat="1" ht="31.5" customHeight="1">
      <c r="A175" s="9" t="s">
        <v>88</v>
      </c>
      <c r="B175" s="34" t="s">
        <v>20</v>
      </c>
      <c r="C175" s="34" t="s">
        <v>218</v>
      </c>
      <c r="D175" s="33" t="s">
        <v>259</v>
      </c>
      <c r="E175" s="36" t="s">
        <v>89</v>
      </c>
      <c r="F175" s="34"/>
      <c r="G175" s="31">
        <f>SUM(G176)</f>
        <v>26000</v>
      </c>
    </row>
    <row r="176" spans="1:7" s="1" customFormat="1" ht="30">
      <c r="A176" s="40" t="s">
        <v>156</v>
      </c>
      <c r="B176" s="34" t="s">
        <v>20</v>
      </c>
      <c r="C176" s="34" t="s">
        <v>218</v>
      </c>
      <c r="D176" s="33" t="s">
        <v>259</v>
      </c>
      <c r="E176" s="36" t="s">
        <v>89</v>
      </c>
      <c r="F176" s="34" t="s">
        <v>214</v>
      </c>
      <c r="G176" s="31">
        <v>26000</v>
      </c>
    </row>
    <row r="177" spans="1:7" s="1" customFormat="1" ht="60">
      <c r="A177" s="40" t="s">
        <v>387</v>
      </c>
      <c r="B177" s="34" t="s">
        <v>20</v>
      </c>
      <c r="C177" s="34" t="s">
        <v>218</v>
      </c>
      <c r="D177" s="33" t="s">
        <v>259</v>
      </c>
      <c r="E177" s="36" t="s">
        <v>388</v>
      </c>
      <c r="F177" s="34"/>
      <c r="G177" s="31">
        <f>SUM(G178)</f>
        <v>651500</v>
      </c>
    </row>
    <row r="178" spans="1:7" ht="28.5" customHeight="1">
      <c r="A178" s="40" t="s">
        <v>389</v>
      </c>
      <c r="B178" s="34" t="s">
        <v>20</v>
      </c>
      <c r="C178" s="34" t="s">
        <v>218</v>
      </c>
      <c r="D178" s="33" t="s">
        <v>259</v>
      </c>
      <c r="E178" s="36" t="s">
        <v>390</v>
      </c>
      <c r="F178" s="34"/>
      <c r="G178" s="31">
        <f>SUM(G179+G181)</f>
        <v>651500</v>
      </c>
    </row>
    <row r="179" spans="1:7" ht="15">
      <c r="A179" s="9" t="s">
        <v>391</v>
      </c>
      <c r="B179" s="34" t="s">
        <v>20</v>
      </c>
      <c r="C179" s="34" t="s">
        <v>218</v>
      </c>
      <c r="D179" s="33" t="s">
        <v>259</v>
      </c>
      <c r="E179" s="36" t="s">
        <v>392</v>
      </c>
      <c r="F179" s="34"/>
      <c r="G179" s="31">
        <f>SUM(G180)</f>
        <v>144500</v>
      </c>
    </row>
    <row r="180" spans="1:7" ht="30">
      <c r="A180" s="40" t="s">
        <v>156</v>
      </c>
      <c r="B180" s="34" t="s">
        <v>20</v>
      </c>
      <c r="C180" s="34" t="s">
        <v>218</v>
      </c>
      <c r="D180" s="33" t="s">
        <v>259</v>
      </c>
      <c r="E180" s="36" t="s">
        <v>393</v>
      </c>
      <c r="F180" s="34" t="s">
        <v>214</v>
      </c>
      <c r="G180" s="31">
        <v>144500</v>
      </c>
    </row>
    <row r="181" spans="1:7" s="1" customFormat="1" ht="23.25" customHeight="1">
      <c r="A181" s="40" t="s">
        <v>394</v>
      </c>
      <c r="B181" s="34" t="s">
        <v>20</v>
      </c>
      <c r="C181" s="34" t="s">
        <v>218</v>
      </c>
      <c r="D181" s="33" t="s">
        <v>259</v>
      </c>
      <c r="E181" s="36" t="s">
        <v>395</v>
      </c>
      <c r="F181" s="34"/>
      <c r="G181" s="31">
        <f>SUM(G182)</f>
        <v>507000</v>
      </c>
    </row>
    <row r="182" spans="1:7" ht="30.75" customHeight="1">
      <c r="A182" s="40" t="s">
        <v>156</v>
      </c>
      <c r="B182" s="34" t="s">
        <v>20</v>
      </c>
      <c r="C182" s="34" t="s">
        <v>218</v>
      </c>
      <c r="D182" s="33" t="s">
        <v>259</v>
      </c>
      <c r="E182" s="36" t="s">
        <v>395</v>
      </c>
      <c r="F182" s="34" t="s">
        <v>214</v>
      </c>
      <c r="G182" s="31">
        <v>507000</v>
      </c>
    </row>
    <row r="183" spans="1:7" s="3" customFormat="1" ht="34.5" customHeight="1">
      <c r="A183" s="49" t="s">
        <v>406</v>
      </c>
      <c r="B183" s="34" t="s">
        <v>20</v>
      </c>
      <c r="C183" s="39" t="s">
        <v>218</v>
      </c>
      <c r="D183" s="42" t="s">
        <v>259</v>
      </c>
      <c r="E183" s="38" t="s">
        <v>396</v>
      </c>
      <c r="F183" s="39"/>
      <c r="G183" s="30">
        <f>SUM(G184)</f>
        <v>10000</v>
      </c>
    </row>
    <row r="184" spans="1:7" s="1" customFormat="1" ht="44.25" customHeight="1">
      <c r="A184" s="40" t="s">
        <v>397</v>
      </c>
      <c r="B184" s="34" t="s">
        <v>20</v>
      </c>
      <c r="C184" s="34" t="s">
        <v>218</v>
      </c>
      <c r="D184" s="33" t="s">
        <v>259</v>
      </c>
      <c r="E184" s="36" t="s">
        <v>398</v>
      </c>
      <c r="F184" s="34"/>
      <c r="G184" s="31">
        <f>SUM(G185)</f>
        <v>10000</v>
      </c>
    </row>
    <row r="185" spans="1:7" s="1" customFormat="1" ht="32.25" customHeight="1">
      <c r="A185" s="40" t="s">
        <v>399</v>
      </c>
      <c r="B185" s="34" t="s">
        <v>20</v>
      </c>
      <c r="C185" s="34" t="s">
        <v>218</v>
      </c>
      <c r="D185" s="33" t="s">
        <v>259</v>
      </c>
      <c r="E185" s="36" t="s">
        <v>400</v>
      </c>
      <c r="F185" s="34"/>
      <c r="G185" s="31">
        <f>SUM(G186)</f>
        <v>10000</v>
      </c>
    </row>
    <row r="186" spans="1:7" s="1" customFormat="1" ht="31.5" customHeight="1">
      <c r="A186" s="74" t="s">
        <v>29</v>
      </c>
      <c r="B186" s="34" t="s">
        <v>20</v>
      </c>
      <c r="C186" s="34" t="s">
        <v>218</v>
      </c>
      <c r="D186" s="33" t="s">
        <v>259</v>
      </c>
      <c r="E186" s="36" t="s">
        <v>39</v>
      </c>
      <c r="F186" s="34"/>
      <c r="G186" s="31">
        <f>SUM(G187)</f>
        <v>10000</v>
      </c>
    </row>
    <row r="187" spans="1:7" s="1" customFormat="1" ht="27.75" customHeight="1">
      <c r="A187" s="40" t="s">
        <v>156</v>
      </c>
      <c r="B187" s="34" t="s">
        <v>20</v>
      </c>
      <c r="C187" s="34" t="s">
        <v>218</v>
      </c>
      <c r="D187" s="33" t="s">
        <v>259</v>
      </c>
      <c r="E187" s="36" t="s">
        <v>40</v>
      </c>
      <c r="F187" s="34" t="s">
        <v>214</v>
      </c>
      <c r="G187" s="31">
        <v>10000</v>
      </c>
    </row>
    <row r="188" spans="1:7" ht="32.25" customHeight="1">
      <c r="A188" s="109" t="s">
        <v>246</v>
      </c>
      <c r="B188" s="39" t="s">
        <v>20</v>
      </c>
      <c r="C188" s="39" t="s">
        <v>218</v>
      </c>
      <c r="D188" s="42" t="s">
        <v>259</v>
      </c>
      <c r="E188" s="38" t="s">
        <v>331</v>
      </c>
      <c r="F188" s="34"/>
      <c r="G188" s="30">
        <f>SUM(G189+G190)</f>
        <v>392000</v>
      </c>
    </row>
    <row r="189" spans="1:7" ht="18.75" customHeight="1">
      <c r="A189" s="110" t="s">
        <v>247</v>
      </c>
      <c r="B189" s="34" t="s">
        <v>20</v>
      </c>
      <c r="C189" s="34" t="s">
        <v>218</v>
      </c>
      <c r="D189" s="33" t="s">
        <v>259</v>
      </c>
      <c r="E189" s="36" t="s">
        <v>362</v>
      </c>
      <c r="F189" s="34"/>
      <c r="G189" s="31">
        <f>SUM(G192)</f>
        <v>237000</v>
      </c>
    </row>
    <row r="190" spans="1:7" ht="29.25" customHeight="1">
      <c r="A190" s="188" t="s">
        <v>843</v>
      </c>
      <c r="B190" s="34" t="s">
        <v>20</v>
      </c>
      <c r="C190" s="34" t="s">
        <v>218</v>
      </c>
      <c r="D190" s="33" t="s">
        <v>259</v>
      </c>
      <c r="E190" s="36" t="s">
        <v>842</v>
      </c>
      <c r="F190" s="34"/>
      <c r="G190" s="31">
        <f>SUM(G191)</f>
        <v>155000</v>
      </c>
    </row>
    <row r="191" spans="1:7" ht="18.75" customHeight="1">
      <c r="A191" s="40" t="s">
        <v>219</v>
      </c>
      <c r="B191" s="34" t="s">
        <v>20</v>
      </c>
      <c r="C191" s="34" t="s">
        <v>218</v>
      </c>
      <c r="D191" s="33" t="s">
        <v>259</v>
      </c>
      <c r="E191" s="36" t="s">
        <v>842</v>
      </c>
      <c r="F191" s="34" t="s">
        <v>276</v>
      </c>
      <c r="G191" s="31">
        <v>155000</v>
      </c>
    </row>
    <row r="192" spans="1:7" ht="27.75" customHeight="1">
      <c r="A192" s="188" t="s">
        <v>119</v>
      </c>
      <c r="B192" s="34" t="s">
        <v>20</v>
      </c>
      <c r="C192" s="34" t="s">
        <v>218</v>
      </c>
      <c r="D192" s="33" t="s">
        <v>259</v>
      </c>
      <c r="E192" s="36" t="s">
        <v>719</v>
      </c>
      <c r="F192" s="34"/>
      <c r="G192" s="31">
        <f>SUM(G193)</f>
        <v>237000</v>
      </c>
    </row>
    <row r="193" spans="1:7" ht="15" customHeight="1">
      <c r="A193" s="40" t="s">
        <v>219</v>
      </c>
      <c r="B193" s="34" t="s">
        <v>20</v>
      </c>
      <c r="C193" s="34" t="s">
        <v>218</v>
      </c>
      <c r="D193" s="33" t="s">
        <v>259</v>
      </c>
      <c r="E193" s="36" t="s">
        <v>719</v>
      </c>
      <c r="F193" s="34" t="s">
        <v>276</v>
      </c>
      <c r="G193" s="31">
        <v>237000</v>
      </c>
    </row>
    <row r="194" spans="1:7" ht="15" customHeight="1">
      <c r="A194" s="41" t="s">
        <v>295</v>
      </c>
      <c r="B194" s="34" t="s">
        <v>20</v>
      </c>
      <c r="C194" s="39" t="s">
        <v>296</v>
      </c>
      <c r="D194" s="42"/>
      <c r="E194" s="38"/>
      <c r="F194" s="39"/>
      <c r="G194" s="30">
        <f>SUM(G221+G195+G231)</f>
        <v>50999510</v>
      </c>
    </row>
    <row r="195" spans="1:7" s="3" customFormat="1" ht="18" customHeight="1">
      <c r="A195" s="92" t="s">
        <v>297</v>
      </c>
      <c r="B195" s="34" t="s">
        <v>20</v>
      </c>
      <c r="C195" s="93" t="s">
        <v>296</v>
      </c>
      <c r="D195" s="94" t="s">
        <v>210</v>
      </c>
      <c r="E195" s="95"/>
      <c r="F195" s="93"/>
      <c r="G195" s="96">
        <f>SUM(G210+G196)</f>
        <v>49601310</v>
      </c>
    </row>
    <row r="196" spans="1:7" s="1" customFormat="1" ht="30">
      <c r="A196" s="111" t="s">
        <v>56</v>
      </c>
      <c r="B196" s="34" t="s">
        <v>20</v>
      </c>
      <c r="C196" s="34" t="s">
        <v>296</v>
      </c>
      <c r="D196" s="33" t="s">
        <v>210</v>
      </c>
      <c r="E196" s="36" t="s">
        <v>55</v>
      </c>
      <c r="F196" s="39"/>
      <c r="G196" s="31">
        <f>SUM(G197+G203)</f>
        <v>4461288</v>
      </c>
    </row>
    <row r="197" spans="1:7" s="1" customFormat="1" ht="30" customHeight="1">
      <c r="A197" s="111" t="s">
        <v>164</v>
      </c>
      <c r="B197" s="34" t="s">
        <v>20</v>
      </c>
      <c r="C197" s="34" t="s">
        <v>296</v>
      </c>
      <c r="D197" s="33" t="s">
        <v>210</v>
      </c>
      <c r="E197" s="38" t="s">
        <v>161</v>
      </c>
      <c r="F197" s="39"/>
      <c r="G197" s="31">
        <f>SUM(G198)</f>
        <v>2538988</v>
      </c>
    </row>
    <row r="198" spans="1:7" s="1" customFormat="1" ht="30" customHeight="1">
      <c r="A198" s="112" t="s">
        <v>504</v>
      </c>
      <c r="B198" s="34" t="s">
        <v>20</v>
      </c>
      <c r="C198" s="97" t="s">
        <v>296</v>
      </c>
      <c r="D198" s="98" t="s">
        <v>210</v>
      </c>
      <c r="E198" s="99" t="s">
        <v>162</v>
      </c>
      <c r="F198" s="97"/>
      <c r="G198" s="100">
        <f>SUM(G201+G199)</f>
        <v>2538988</v>
      </c>
    </row>
    <row r="199" spans="1:7" s="1" customFormat="1" ht="48" customHeight="1">
      <c r="A199" s="192" t="s">
        <v>782</v>
      </c>
      <c r="B199" s="34" t="s">
        <v>20</v>
      </c>
      <c r="C199" s="97" t="s">
        <v>296</v>
      </c>
      <c r="D199" s="98" t="s">
        <v>210</v>
      </c>
      <c r="E199" s="99" t="s">
        <v>783</v>
      </c>
      <c r="F199" s="97"/>
      <c r="G199" s="100">
        <f>SUM(G200)</f>
        <v>2300000</v>
      </c>
    </row>
    <row r="200" spans="1:7" s="1" customFormat="1" ht="15.75" customHeight="1">
      <c r="A200" s="40" t="s">
        <v>219</v>
      </c>
      <c r="B200" s="34" t="s">
        <v>20</v>
      </c>
      <c r="C200" s="97" t="s">
        <v>296</v>
      </c>
      <c r="D200" s="98" t="s">
        <v>210</v>
      </c>
      <c r="E200" s="99" t="s">
        <v>783</v>
      </c>
      <c r="F200" s="97" t="s">
        <v>276</v>
      </c>
      <c r="G200" s="100">
        <v>2300000</v>
      </c>
    </row>
    <row r="201" spans="1:7" ht="64.5" customHeight="1">
      <c r="A201" s="85" t="s">
        <v>166</v>
      </c>
      <c r="B201" s="34" t="s">
        <v>20</v>
      </c>
      <c r="C201" s="34" t="s">
        <v>296</v>
      </c>
      <c r="D201" s="33" t="s">
        <v>210</v>
      </c>
      <c r="E201" s="36" t="s">
        <v>163</v>
      </c>
      <c r="F201" s="34"/>
      <c r="G201" s="31">
        <v>238988</v>
      </c>
    </row>
    <row r="202" spans="1:7" ht="14.25" customHeight="1">
      <c r="A202" s="40" t="s">
        <v>219</v>
      </c>
      <c r="B202" s="34" t="s">
        <v>20</v>
      </c>
      <c r="C202" s="34" t="s">
        <v>296</v>
      </c>
      <c r="D202" s="33" t="s">
        <v>210</v>
      </c>
      <c r="E202" s="36" t="s">
        <v>163</v>
      </c>
      <c r="F202" s="34" t="s">
        <v>276</v>
      </c>
      <c r="G202" s="31">
        <v>238988</v>
      </c>
    </row>
    <row r="203" spans="1:7" ht="64.5" customHeight="1">
      <c r="A203" s="40" t="s">
        <v>68</v>
      </c>
      <c r="B203" s="34" t="s">
        <v>20</v>
      </c>
      <c r="C203" s="34" t="s">
        <v>296</v>
      </c>
      <c r="D203" s="33" t="s">
        <v>210</v>
      </c>
      <c r="E203" s="36" t="s">
        <v>54</v>
      </c>
      <c r="F203" s="34"/>
      <c r="G203" s="31">
        <f>SUM(G206+G204)</f>
        <v>1922300</v>
      </c>
    </row>
    <row r="204" spans="1:7" ht="33.75" customHeight="1">
      <c r="A204" s="40" t="s">
        <v>746</v>
      </c>
      <c r="B204" s="34" t="s">
        <v>20</v>
      </c>
      <c r="C204" s="34" t="s">
        <v>296</v>
      </c>
      <c r="D204" s="33" t="s">
        <v>210</v>
      </c>
      <c r="E204" s="36" t="s">
        <v>753</v>
      </c>
      <c r="F204" s="34"/>
      <c r="G204" s="31">
        <f>SUM(G205)</f>
        <v>1826200</v>
      </c>
    </row>
    <row r="205" spans="1:7" ht="30" customHeight="1">
      <c r="A205" s="40" t="s">
        <v>302</v>
      </c>
      <c r="B205" s="34" t="s">
        <v>20</v>
      </c>
      <c r="C205" s="34" t="s">
        <v>296</v>
      </c>
      <c r="D205" s="33" t="s">
        <v>210</v>
      </c>
      <c r="E205" s="36" t="s">
        <v>753</v>
      </c>
      <c r="F205" s="34" t="s">
        <v>195</v>
      </c>
      <c r="G205" s="31">
        <v>1826200</v>
      </c>
    </row>
    <row r="206" spans="1:7" ht="33.75" customHeight="1">
      <c r="A206" s="40" t="s">
        <v>715</v>
      </c>
      <c r="B206" s="34" t="s">
        <v>20</v>
      </c>
      <c r="C206" s="34" t="s">
        <v>296</v>
      </c>
      <c r="D206" s="33" t="s">
        <v>210</v>
      </c>
      <c r="E206" s="36" t="s">
        <v>716</v>
      </c>
      <c r="F206" s="34"/>
      <c r="G206" s="31">
        <f>SUM(G207)</f>
        <v>96100</v>
      </c>
    </row>
    <row r="207" spans="1:7" ht="33" customHeight="1">
      <c r="A207" s="118" t="s">
        <v>139</v>
      </c>
      <c r="B207" s="34" t="s">
        <v>20</v>
      </c>
      <c r="C207" s="34" t="s">
        <v>296</v>
      </c>
      <c r="D207" s="33" t="s">
        <v>210</v>
      </c>
      <c r="E207" s="36" t="s">
        <v>717</v>
      </c>
      <c r="F207" s="34"/>
      <c r="G207" s="31">
        <f>SUM(G208:G209)</f>
        <v>96100</v>
      </c>
    </row>
    <row r="208" spans="1:7" ht="36" customHeight="1">
      <c r="A208" s="108" t="s">
        <v>156</v>
      </c>
      <c r="B208" s="34" t="s">
        <v>20</v>
      </c>
      <c r="C208" s="34" t="s">
        <v>296</v>
      </c>
      <c r="D208" s="33" t="s">
        <v>210</v>
      </c>
      <c r="E208" s="36" t="s">
        <v>717</v>
      </c>
      <c r="F208" s="34" t="s">
        <v>214</v>
      </c>
      <c r="G208" s="31">
        <v>5300</v>
      </c>
    </row>
    <row r="209" spans="1:7" s="3" customFormat="1" ht="33.75" customHeight="1">
      <c r="A209" s="40" t="s">
        <v>302</v>
      </c>
      <c r="B209" s="34" t="s">
        <v>20</v>
      </c>
      <c r="C209" s="34" t="s">
        <v>296</v>
      </c>
      <c r="D209" s="33" t="s">
        <v>210</v>
      </c>
      <c r="E209" s="36" t="s">
        <v>717</v>
      </c>
      <c r="F209" s="34" t="s">
        <v>195</v>
      </c>
      <c r="G209" s="31">
        <v>90800</v>
      </c>
    </row>
    <row r="210" spans="1:7" s="3" customFormat="1" ht="52.5" customHeight="1">
      <c r="A210" s="43" t="s">
        <v>30</v>
      </c>
      <c r="B210" s="34" t="s">
        <v>20</v>
      </c>
      <c r="C210" s="34" t="s">
        <v>296</v>
      </c>
      <c r="D210" s="33" t="s">
        <v>210</v>
      </c>
      <c r="E210" s="36" t="s">
        <v>31</v>
      </c>
      <c r="F210" s="34"/>
      <c r="G210" s="31">
        <f>SUM(G211)</f>
        <v>45140022</v>
      </c>
    </row>
    <row r="211" spans="1:7" ht="75">
      <c r="A211" s="40" t="s">
        <v>32</v>
      </c>
      <c r="B211" s="34" t="s">
        <v>20</v>
      </c>
      <c r="C211" s="34" t="s">
        <v>296</v>
      </c>
      <c r="D211" s="33" t="s">
        <v>210</v>
      </c>
      <c r="E211" s="36" t="s">
        <v>33</v>
      </c>
      <c r="F211" s="34"/>
      <c r="G211" s="31">
        <f>SUM(G212+G218)</f>
        <v>45140022</v>
      </c>
    </row>
    <row r="212" spans="1:7" ht="30">
      <c r="A212" s="40" t="s">
        <v>35</v>
      </c>
      <c r="B212" s="34" t="s">
        <v>20</v>
      </c>
      <c r="C212" s="34" t="s">
        <v>296</v>
      </c>
      <c r="D212" s="33" t="s">
        <v>210</v>
      </c>
      <c r="E212" s="36" t="s">
        <v>34</v>
      </c>
      <c r="F212" s="34"/>
      <c r="G212" s="31">
        <f>SUM(G215+G213)</f>
        <v>43371418</v>
      </c>
    </row>
    <row r="213" spans="1:7" ht="30">
      <c r="A213" s="192" t="s">
        <v>746</v>
      </c>
      <c r="B213" s="34" t="s">
        <v>20</v>
      </c>
      <c r="C213" s="34" t="s">
        <v>296</v>
      </c>
      <c r="D213" s="33" t="s">
        <v>210</v>
      </c>
      <c r="E213" s="36" t="s">
        <v>752</v>
      </c>
      <c r="F213" s="34"/>
      <c r="G213" s="31">
        <f>SUM(G214)</f>
        <v>39970578</v>
      </c>
    </row>
    <row r="214" spans="1:7" ht="28.5" customHeight="1">
      <c r="A214" s="40" t="s">
        <v>302</v>
      </c>
      <c r="B214" s="34" t="s">
        <v>20</v>
      </c>
      <c r="C214" s="34" t="s">
        <v>296</v>
      </c>
      <c r="D214" s="33" t="s">
        <v>210</v>
      </c>
      <c r="E214" s="36" t="s">
        <v>752</v>
      </c>
      <c r="F214" s="34" t="s">
        <v>195</v>
      </c>
      <c r="G214" s="31">
        <v>39970578</v>
      </c>
    </row>
    <row r="215" spans="1:7" ht="34.5" customHeight="1">
      <c r="A215" s="118" t="s">
        <v>139</v>
      </c>
      <c r="B215" s="34" t="s">
        <v>20</v>
      </c>
      <c r="C215" s="34" t="s">
        <v>296</v>
      </c>
      <c r="D215" s="33" t="s">
        <v>210</v>
      </c>
      <c r="E215" s="36" t="s">
        <v>140</v>
      </c>
      <c r="F215" s="34"/>
      <c r="G215" s="31">
        <f>SUM(G217+G216)</f>
        <v>3400840</v>
      </c>
    </row>
    <row r="216" spans="1:7" ht="30">
      <c r="A216" s="108" t="s">
        <v>156</v>
      </c>
      <c r="B216" s="34" t="s">
        <v>20</v>
      </c>
      <c r="C216" s="34" t="s">
        <v>296</v>
      </c>
      <c r="D216" s="33" t="s">
        <v>210</v>
      </c>
      <c r="E216" s="36" t="s">
        <v>140</v>
      </c>
      <c r="F216" s="34" t="s">
        <v>214</v>
      </c>
      <c r="G216" s="31">
        <v>115000</v>
      </c>
    </row>
    <row r="217" spans="1:7" ht="32.25" customHeight="1">
      <c r="A217" s="40" t="s">
        <v>302</v>
      </c>
      <c r="B217" s="34" t="s">
        <v>20</v>
      </c>
      <c r="C217" s="34" t="s">
        <v>296</v>
      </c>
      <c r="D217" s="33" t="s">
        <v>210</v>
      </c>
      <c r="E217" s="36" t="s">
        <v>140</v>
      </c>
      <c r="F217" s="34" t="s">
        <v>195</v>
      </c>
      <c r="G217" s="31">
        <v>3285840</v>
      </c>
    </row>
    <row r="218" spans="1:7" ht="94.5" customHeight="1">
      <c r="A218" s="40" t="s">
        <v>70</v>
      </c>
      <c r="B218" s="34" t="s">
        <v>20</v>
      </c>
      <c r="C218" s="34" t="s">
        <v>296</v>
      </c>
      <c r="D218" s="33" t="s">
        <v>210</v>
      </c>
      <c r="E218" s="36" t="s">
        <v>62</v>
      </c>
      <c r="F218" s="34"/>
      <c r="G218" s="31">
        <f>SUM(G219)</f>
        <v>1768604</v>
      </c>
    </row>
    <row r="219" spans="1:7" ht="26.25" customHeight="1">
      <c r="A219" s="40" t="s">
        <v>65</v>
      </c>
      <c r="B219" s="34" t="s">
        <v>20</v>
      </c>
      <c r="C219" s="34" t="s">
        <v>296</v>
      </c>
      <c r="D219" s="33" t="s">
        <v>210</v>
      </c>
      <c r="E219" s="36" t="s">
        <v>64</v>
      </c>
      <c r="F219" s="34"/>
      <c r="G219" s="31">
        <f>SUM(G220)</f>
        <v>1768604</v>
      </c>
    </row>
    <row r="220" spans="1:7" ht="15">
      <c r="A220" s="40" t="s">
        <v>219</v>
      </c>
      <c r="B220" s="34" t="s">
        <v>20</v>
      </c>
      <c r="C220" s="34" t="s">
        <v>296</v>
      </c>
      <c r="D220" s="33" t="s">
        <v>210</v>
      </c>
      <c r="E220" s="36" t="s">
        <v>64</v>
      </c>
      <c r="F220" s="34" t="s">
        <v>276</v>
      </c>
      <c r="G220" s="31">
        <v>1768604</v>
      </c>
    </row>
    <row r="221" spans="1:7" ht="14.25" customHeight="1">
      <c r="A221" s="41" t="s">
        <v>67</v>
      </c>
      <c r="B221" s="34" t="s">
        <v>20</v>
      </c>
      <c r="C221" s="39" t="s">
        <v>296</v>
      </c>
      <c r="D221" s="42" t="s">
        <v>213</v>
      </c>
      <c r="E221" s="38"/>
      <c r="F221" s="39"/>
      <c r="G221" s="30">
        <f>SUM(G222+G227)</f>
        <v>623200</v>
      </c>
    </row>
    <row r="222" spans="1:7" ht="30" customHeight="1">
      <c r="A222" s="40" t="s">
        <v>56</v>
      </c>
      <c r="B222" s="34" t="s">
        <v>20</v>
      </c>
      <c r="C222" s="34" t="s">
        <v>296</v>
      </c>
      <c r="D222" s="33" t="s">
        <v>213</v>
      </c>
      <c r="E222" s="36" t="s">
        <v>55</v>
      </c>
      <c r="F222" s="34"/>
      <c r="G222" s="31">
        <f>SUM(G223)</f>
        <v>434200</v>
      </c>
    </row>
    <row r="223" spans="1:7" ht="60">
      <c r="A223" s="40" t="s">
        <v>68</v>
      </c>
      <c r="B223" s="34" t="s">
        <v>20</v>
      </c>
      <c r="C223" s="34" t="s">
        <v>296</v>
      </c>
      <c r="D223" s="33" t="s">
        <v>213</v>
      </c>
      <c r="E223" s="36" t="s">
        <v>54</v>
      </c>
      <c r="F223" s="34"/>
      <c r="G223" s="31">
        <f>SUM(G224)</f>
        <v>434200</v>
      </c>
    </row>
    <row r="224" spans="1:7" ht="90" customHeight="1">
      <c r="A224" s="40" t="s">
        <v>150</v>
      </c>
      <c r="B224" s="34" t="s">
        <v>20</v>
      </c>
      <c r="C224" s="34" t="s">
        <v>296</v>
      </c>
      <c r="D224" s="33" t="s">
        <v>213</v>
      </c>
      <c r="E224" s="36" t="s">
        <v>58</v>
      </c>
      <c r="F224" s="34"/>
      <c r="G224" s="31">
        <f>SUM(G225)</f>
        <v>434200</v>
      </c>
    </row>
    <row r="225" spans="1:7" ht="63.75" customHeight="1">
      <c r="A225" s="40" t="s">
        <v>151</v>
      </c>
      <c r="B225" s="34" t="s">
        <v>20</v>
      </c>
      <c r="C225" s="34" t="s">
        <v>296</v>
      </c>
      <c r="D225" s="33" t="s">
        <v>213</v>
      </c>
      <c r="E225" s="36" t="s">
        <v>59</v>
      </c>
      <c r="F225" s="34"/>
      <c r="G225" s="31">
        <f>SUM(G226)</f>
        <v>434200</v>
      </c>
    </row>
    <row r="226" spans="1:7" ht="15">
      <c r="A226" s="40" t="s">
        <v>219</v>
      </c>
      <c r="B226" s="34" t="s">
        <v>20</v>
      </c>
      <c r="C226" s="34" t="s">
        <v>296</v>
      </c>
      <c r="D226" s="33" t="s">
        <v>378</v>
      </c>
      <c r="E226" s="36" t="s">
        <v>59</v>
      </c>
      <c r="F226" s="34" t="s">
        <v>276</v>
      </c>
      <c r="G226" s="31">
        <v>434200</v>
      </c>
    </row>
    <row r="227" spans="1:7" ht="18.75" customHeight="1">
      <c r="A227" s="75" t="s">
        <v>246</v>
      </c>
      <c r="B227" s="34" t="s">
        <v>20</v>
      </c>
      <c r="C227" s="39" t="s">
        <v>296</v>
      </c>
      <c r="D227" s="42" t="s">
        <v>213</v>
      </c>
      <c r="E227" s="38" t="s">
        <v>331</v>
      </c>
      <c r="F227" s="39"/>
      <c r="G227" s="30">
        <f>SUM(G228)</f>
        <v>189000</v>
      </c>
    </row>
    <row r="228" spans="1:7" ht="16.5" customHeight="1">
      <c r="A228" s="72" t="s">
        <v>247</v>
      </c>
      <c r="B228" s="34" t="s">
        <v>20</v>
      </c>
      <c r="C228" s="34" t="s">
        <v>296</v>
      </c>
      <c r="D228" s="33" t="s">
        <v>213</v>
      </c>
      <c r="E228" s="36" t="s">
        <v>362</v>
      </c>
      <c r="F228" s="34"/>
      <c r="G228" s="31">
        <f>SUM(G229)</f>
        <v>189000</v>
      </c>
    </row>
    <row r="229" spans="1:7" ht="28.5" customHeight="1">
      <c r="A229" s="40" t="s">
        <v>149</v>
      </c>
      <c r="B229" s="34" t="s">
        <v>20</v>
      </c>
      <c r="C229" s="34" t="s">
        <v>296</v>
      </c>
      <c r="D229" s="33" t="s">
        <v>213</v>
      </c>
      <c r="E229" s="36" t="s">
        <v>152</v>
      </c>
      <c r="F229" s="34"/>
      <c r="G229" s="31">
        <f>SUM(G230)</f>
        <v>189000</v>
      </c>
    </row>
    <row r="230" spans="1:7" ht="58.5" customHeight="1">
      <c r="A230" s="40" t="s">
        <v>151</v>
      </c>
      <c r="B230" s="34" t="s">
        <v>20</v>
      </c>
      <c r="C230" s="34" t="s">
        <v>296</v>
      </c>
      <c r="D230" s="33" t="s">
        <v>213</v>
      </c>
      <c r="E230" s="36" t="s">
        <v>152</v>
      </c>
      <c r="F230" s="34" t="s">
        <v>276</v>
      </c>
      <c r="G230" s="31">
        <v>189000</v>
      </c>
    </row>
    <row r="231" spans="1:7" ht="16.5" customHeight="1">
      <c r="A231" s="41" t="s">
        <v>66</v>
      </c>
      <c r="B231" s="34" t="s">
        <v>20</v>
      </c>
      <c r="C231" s="39" t="s">
        <v>296</v>
      </c>
      <c r="D231" s="42" t="s">
        <v>296</v>
      </c>
      <c r="E231" s="36"/>
      <c r="F231" s="34"/>
      <c r="G231" s="30">
        <f>SUM(G232+G237)</f>
        <v>775000</v>
      </c>
    </row>
    <row r="232" spans="1:7" ht="16.5" customHeight="1">
      <c r="A232" s="40" t="s">
        <v>56</v>
      </c>
      <c r="B232" s="34" t="s">
        <v>20</v>
      </c>
      <c r="C232" s="34" t="s">
        <v>296</v>
      </c>
      <c r="D232" s="33" t="s">
        <v>296</v>
      </c>
      <c r="E232" s="36" t="s">
        <v>55</v>
      </c>
      <c r="F232" s="34"/>
      <c r="G232" s="31">
        <f>SUM(G233)</f>
        <v>237000</v>
      </c>
    </row>
    <row r="233" spans="1:7" ht="65.25" customHeight="1">
      <c r="A233" s="43" t="s">
        <v>71</v>
      </c>
      <c r="B233" s="34" t="s">
        <v>20</v>
      </c>
      <c r="C233" s="34" t="s">
        <v>296</v>
      </c>
      <c r="D233" s="33" t="s">
        <v>296</v>
      </c>
      <c r="E233" s="36" t="s">
        <v>54</v>
      </c>
      <c r="F233" s="34"/>
      <c r="G233" s="31">
        <f>SUM(G234)</f>
        <v>237000</v>
      </c>
    </row>
    <row r="234" spans="1:7" ht="64.5" customHeight="1">
      <c r="A234" s="40" t="s">
        <v>57</v>
      </c>
      <c r="B234" s="34" t="s">
        <v>20</v>
      </c>
      <c r="C234" s="34" t="s">
        <v>296</v>
      </c>
      <c r="D234" s="33" t="s">
        <v>296</v>
      </c>
      <c r="E234" s="36" t="s">
        <v>58</v>
      </c>
      <c r="F234" s="34"/>
      <c r="G234" s="31">
        <f>SUM(G235)</f>
        <v>237000</v>
      </c>
    </row>
    <row r="235" spans="1:7" ht="27" customHeight="1">
      <c r="A235" s="40" t="s">
        <v>119</v>
      </c>
      <c r="B235" s="34" t="s">
        <v>20</v>
      </c>
      <c r="C235" s="34" t="s">
        <v>296</v>
      </c>
      <c r="D235" s="33" t="s">
        <v>296</v>
      </c>
      <c r="E235" s="36" t="s">
        <v>90</v>
      </c>
      <c r="F235" s="34"/>
      <c r="G235" s="31">
        <f>SUM(G236)</f>
        <v>237000</v>
      </c>
    </row>
    <row r="236" spans="1:7" ht="15">
      <c r="A236" s="40" t="s">
        <v>219</v>
      </c>
      <c r="B236" s="34" t="s">
        <v>20</v>
      </c>
      <c r="C236" s="34" t="s">
        <v>296</v>
      </c>
      <c r="D236" s="33" t="s">
        <v>296</v>
      </c>
      <c r="E236" s="36" t="s">
        <v>90</v>
      </c>
      <c r="F236" s="34" t="s">
        <v>276</v>
      </c>
      <c r="G236" s="31">
        <v>237000</v>
      </c>
    </row>
    <row r="237" spans="1:7" ht="20.25" customHeight="1">
      <c r="A237" s="43" t="s">
        <v>30</v>
      </c>
      <c r="B237" s="34" t="s">
        <v>20</v>
      </c>
      <c r="C237" s="34" t="s">
        <v>296</v>
      </c>
      <c r="D237" s="33" t="s">
        <v>296</v>
      </c>
      <c r="E237" s="36" t="s">
        <v>31</v>
      </c>
      <c r="F237" s="34"/>
      <c r="G237" s="31">
        <f>SUM(G238+G242)</f>
        <v>538000</v>
      </c>
    </row>
    <row r="238" spans="1:7" ht="62.25" customHeight="1">
      <c r="A238" s="43" t="s">
        <v>38</v>
      </c>
      <c r="B238" s="34" t="s">
        <v>20</v>
      </c>
      <c r="C238" s="34" t="s">
        <v>296</v>
      </c>
      <c r="D238" s="33" t="s">
        <v>296</v>
      </c>
      <c r="E238" s="36" t="s">
        <v>37</v>
      </c>
      <c r="F238" s="34"/>
      <c r="G238" s="31">
        <f>SUM(G239)</f>
        <v>118500</v>
      </c>
    </row>
    <row r="239" spans="1:7" ht="141.75" customHeight="1">
      <c r="A239" s="43" t="s">
        <v>60</v>
      </c>
      <c r="B239" s="34" t="s">
        <v>20</v>
      </c>
      <c r="C239" s="34" t="s">
        <v>296</v>
      </c>
      <c r="D239" s="33" t="s">
        <v>296</v>
      </c>
      <c r="E239" s="36" t="s">
        <v>61</v>
      </c>
      <c r="F239" s="34"/>
      <c r="G239" s="31">
        <f>SUM(G240)</f>
        <v>118500</v>
      </c>
    </row>
    <row r="240" spans="1:7" ht="28.5" customHeight="1">
      <c r="A240" s="40" t="s">
        <v>119</v>
      </c>
      <c r="B240" s="34" t="s">
        <v>20</v>
      </c>
      <c r="C240" s="34" t="s">
        <v>296</v>
      </c>
      <c r="D240" s="33" t="s">
        <v>296</v>
      </c>
      <c r="E240" s="36" t="s">
        <v>72</v>
      </c>
      <c r="F240" s="34"/>
      <c r="G240" s="31">
        <f>SUM(G241)</f>
        <v>118500</v>
      </c>
    </row>
    <row r="241" spans="1:7" ht="14.25" customHeight="1">
      <c r="A241" s="43" t="s">
        <v>219</v>
      </c>
      <c r="B241" s="34" t="s">
        <v>20</v>
      </c>
      <c r="C241" s="34" t="s">
        <v>296</v>
      </c>
      <c r="D241" s="33" t="s">
        <v>296</v>
      </c>
      <c r="E241" s="36" t="s">
        <v>72</v>
      </c>
      <c r="F241" s="34" t="s">
        <v>276</v>
      </c>
      <c r="G241" s="31">
        <v>118500</v>
      </c>
    </row>
    <row r="242" spans="1:7" ht="18" customHeight="1">
      <c r="A242" s="43" t="s">
        <v>32</v>
      </c>
      <c r="B242" s="34" t="s">
        <v>20</v>
      </c>
      <c r="C242" s="34" t="s">
        <v>296</v>
      </c>
      <c r="D242" s="33" t="s">
        <v>296</v>
      </c>
      <c r="E242" s="36" t="s">
        <v>33</v>
      </c>
      <c r="F242" s="34"/>
      <c r="G242" s="31">
        <f>SUM(G243)</f>
        <v>419500</v>
      </c>
    </row>
    <row r="243" spans="1:7" ht="31.5" customHeight="1">
      <c r="A243" s="43" t="s">
        <v>63</v>
      </c>
      <c r="B243" s="34" t="s">
        <v>20</v>
      </c>
      <c r="C243" s="34" t="s">
        <v>296</v>
      </c>
      <c r="D243" s="33" t="s">
        <v>296</v>
      </c>
      <c r="E243" s="36" t="s">
        <v>62</v>
      </c>
      <c r="F243" s="34"/>
      <c r="G243" s="31">
        <f>SUM(G244)</f>
        <v>419500</v>
      </c>
    </row>
    <row r="244" spans="1:7" ht="34.5" customHeight="1">
      <c r="A244" s="40" t="s">
        <v>119</v>
      </c>
      <c r="B244" s="34" t="s">
        <v>20</v>
      </c>
      <c r="C244" s="34" t="s">
        <v>296</v>
      </c>
      <c r="D244" s="33" t="s">
        <v>296</v>
      </c>
      <c r="E244" s="36" t="s">
        <v>73</v>
      </c>
      <c r="F244" s="34"/>
      <c r="G244" s="31">
        <f>SUM(G245)</f>
        <v>419500</v>
      </c>
    </row>
    <row r="245" spans="1:7" ht="24" customHeight="1">
      <c r="A245" s="43" t="s">
        <v>219</v>
      </c>
      <c r="B245" s="34" t="s">
        <v>20</v>
      </c>
      <c r="C245" s="34" t="s">
        <v>296</v>
      </c>
      <c r="D245" s="33" t="s">
        <v>296</v>
      </c>
      <c r="E245" s="36" t="s">
        <v>73</v>
      </c>
      <c r="F245" s="34" t="s">
        <v>276</v>
      </c>
      <c r="G245" s="31">
        <v>419500</v>
      </c>
    </row>
    <row r="246" spans="1:7" ht="24.75" customHeight="1">
      <c r="A246" s="44" t="s">
        <v>223</v>
      </c>
      <c r="B246" s="34" t="s">
        <v>20</v>
      </c>
      <c r="C246" s="39" t="s">
        <v>225</v>
      </c>
      <c r="D246" s="38"/>
      <c r="E246" s="38"/>
      <c r="F246" s="34"/>
      <c r="G246" s="30">
        <f>SUM(G247+G269+G321+G335)</f>
        <v>356381404</v>
      </c>
    </row>
    <row r="247" spans="1:7" ht="18.75" customHeight="1">
      <c r="A247" s="45" t="s">
        <v>224</v>
      </c>
      <c r="B247" s="34" t="s">
        <v>20</v>
      </c>
      <c r="C247" s="39" t="s">
        <v>225</v>
      </c>
      <c r="D247" s="39" t="s">
        <v>208</v>
      </c>
      <c r="E247" s="38"/>
      <c r="F247" s="34"/>
      <c r="G247" s="30">
        <f>SUM(G248)</f>
        <v>53645742</v>
      </c>
    </row>
    <row r="248" spans="1:7" ht="33.75" customHeight="1">
      <c r="A248" s="43" t="s">
        <v>409</v>
      </c>
      <c r="B248" s="34" t="s">
        <v>20</v>
      </c>
      <c r="C248" s="34" t="s">
        <v>225</v>
      </c>
      <c r="D248" s="34" t="s">
        <v>208</v>
      </c>
      <c r="E248" s="36" t="s">
        <v>407</v>
      </c>
      <c r="F248" s="34"/>
      <c r="G248" s="31">
        <f>SUM(G249+G258+G265)</f>
        <v>53645742</v>
      </c>
    </row>
    <row r="249" spans="1:7" ht="47.25" customHeight="1">
      <c r="A249" s="43" t="s">
        <v>41</v>
      </c>
      <c r="B249" s="34" t="s">
        <v>20</v>
      </c>
      <c r="C249" s="34" t="s">
        <v>225</v>
      </c>
      <c r="D249" s="34" t="s">
        <v>208</v>
      </c>
      <c r="E249" s="36" t="s">
        <v>485</v>
      </c>
      <c r="F249" s="34"/>
      <c r="G249" s="31">
        <f>SUM(G250)</f>
        <v>17138893</v>
      </c>
    </row>
    <row r="250" spans="1:7" ht="52.5" customHeight="1">
      <c r="A250" s="43" t="s">
        <v>489</v>
      </c>
      <c r="B250" s="34" t="s">
        <v>20</v>
      </c>
      <c r="C250" s="34" t="s">
        <v>225</v>
      </c>
      <c r="D250" s="34" t="s">
        <v>208</v>
      </c>
      <c r="E250" s="36" t="s">
        <v>492</v>
      </c>
      <c r="F250" s="34"/>
      <c r="G250" s="31">
        <f>SUM(G251+G256+G254)</f>
        <v>17138893</v>
      </c>
    </row>
    <row r="251" spans="1:7" ht="30">
      <c r="A251" s="43" t="s">
        <v>287</v>
      </c>
      <c r="B251" s="34" t="s">
        <v>20</v>
      </c>
      <c r="C251" s="34" t="s">
        <v>225</v>
      </c>
      <c r="D251" s="34" t="s">
        <v>208</v>
      </c>
      <c r="E251" s="36" t="s">
        <v>493</v>
      </c>
      <c r="F251" s="34"/>
      <c r="G251" s="31">
        <f>SUM(G252:G253)</f>
        <v>17086641</v>
      </c>
    </row>
    <row r="252" spans="1:7" ht="30.75" customHeight="1">
      <c r="A252" s="40" t="s">
        <v>156</v>
      </c>
      <c r="B252" s="34" t="s">
        <v>20</v>
      </c>
      <c r="C252" s="34" t="s">
        <v>225</v>
      </c>
      <c r="D252" s="34" t="s">
        <v>208</v>
      </c>
      <c r="E252" s="36" t="s">
        <v>491</v>
      </c>
      <c r="F252" s="34" t="s">
        <v>214</v>
      </c>
      <c r="G252" s="31">
        <v>15818099</v>
      </c>
    </row>
    <row r="253" spans="1:7" ht="17.25" customHeight="1">
      <c r="A253" s="43" t="s">
        <v>216</v>
      </c>
      <c r="B253" s="34" t="s">
        <v>20</v>
      </c>
      <c r="C253" s="34" t="s">
        <v>225</v>
      </c>
      <c r="D253" s="34" t="s">
        <v>208</v>
      </c>
      <c r="E253" s="36" t="s">
        <v>491</v>
      </c>
      <c r="F253" s="34" t="s">
        <v>215</v>
      </c>
      <c r="G253" s="31">
        <v>1268542</v>
      </c>
    </row>
    <row r="254" spans="1:7" ht="31.5">
      <c r="A254" s="189" t="s">
        <v>748</v>
      </c>
      <c r="B254" s="34" t="s">
        <v>20</v>
      </c>
      <c r="C254" s="34" t="s">
        <v>225</v>
      </c>
      <c r="D254" s="34" t="s">
        <v>208</v>
      </c>
      <c r="E254" s="36" t="s">
        <v>747</v>
      </c>
      <c r="F254" s="34"/>
      <c r="G254" s="31">
        <f>SUM(G255)</f>
        <v>3998</v>
      </c>
    </row>
    <row r="255" spans="1:7" ht="57.75" customHeight="1">
      <c r="A255" s="47" t="s">
        <v>282</v>
      </c>
      <c r="B255" s="34" t="s">
        <v>20</v>
      </c>
      <c r="C255" s="34" t="s">
        <v>225</v>
      </c>
      <c r="D255" s="34" t="s">
        <v>208</v>
      </c>
      <c r="E255" s="36" t="s">
        <v>747</v>
      </c>
      <c r="F255" s="34" t="s">
        <v>211</v>
      </c>
      <c r="G255" s="31">
        <v>3998</v>
      </c>
    </row>
    <row r="256" spans="1:7" ht="33.75" customHeight="1">
      <c r="A256" s="85" t="s">
        <v>141</v>
      </c>
      <c r="B256" s="34" t="s">
        <v>20</v>
      </c>
      <c r="C256" s="34" t="s">
        <v>225</v>
      </c>
      <c r="D256" s="34" t="s">
        <v>208</v>
      </c>
      <c r="E256" s="36" t="s">
        <v>142</v>
      </c>
      <c r="F256" s="34"/>
      <c r="G256" s="31">
        <f>SUM(G257)</f>
        <v>48254</v>
      </c>
    </row>
    <row r="257" spans="1:7" ht="33" customHeight="1">
      <c r="A257" s="47" t="s">
        <v>282</v>
      </c>
      <c r="B257" s="34" t="s">
        <v>20</v>
      </c>
      <c r="C257" s="34" t="s">
        <v>225</v>
      </c>
      <c r="D257" s="34" t="s">
        <v>208</v>
      </c>
      <c r="E257" s="36" t="s">
        <v>142</v>
      </c>
      <c r="F257" s="34" t="s">
        <v>211</v>
      </c>
      <c r="G257" s="31">
        <v>48254</v>
      </c>
    </row>
    <row r="258" spans="1:7" ht="48" customHeight="1">
      <c r="A258" s="43" t="s">
        <v>410</v>
      </c>
      <c r="B258" s="34" t="s">
        <v>20</v>
      </c>
      <c r="C258" s="34" t="s">
        <v>225</v>
      </c>
      <c r="D258" s="34" t="s">
        <v>208</v>
      </c>
      <c r="E258" s="36" t="s">
        <v>408</v>
      </c>
      <c r="F258" s="34"/>
      <c r="G258" s="31">
        <f>SUM(G259)</f>
        <v>36306849</v>
      </c>
    </row>
    <row r="259" spans="1:7" s="24" customFormat="1" ht="28.5" customHeight="1">
      <c r="A259" s="43" t="s">
        <v>412</v>
      </c>
      <c r="B259" s="34" t="s">
        <v>20</v>
      </c>
      <c r="C259" s="34" t="s">
        <v>225</v>
      </c>
      <c r="D259" s="34" t="s">
        <v>208</v>
      </c>
      <c r="E259" s="36" t="s">
        <v>411</v>
      </c>
      <c r="F259" s="34"/>
      <c r="G259" s="31">
        <f>SUM(G260+G263)</f>
        <v>36306849</v>
      </c>
    </row>
    <row r="260" spans="1:7" ht="34.5" customHeight="1">
      <c r="A260" s="43" t="s">
        <v>728</v>
      </c>
      <c r="B260" s="34" t="s">
        <v>20</v>
      </c>
      <c r="C260" s="34" t="s">
        <v>225</v>
      </c>
      <c r="D260" s="34" t="s">
        <v>208</v>
      </c>
      <c r="E260" s="36" t="s">
        <v>482</v>
      </c>
      <c r="F260" s="34"/>
      <c r="G260" s="31">
        <f>SUM(G261:G262)</f>
        <v>27252249</v>
      </c>
    </row>
    <row r="261" spans="1:7" ht="60">
      <c r="A261" s="47" t="s">
        <v>282</v>
      </c>
      <c r="B261" s="34" t="s">
        <v>20</v>
      </c>
      <c r="C261" s="34" t="s">
        <v>225</v>
      </c>
      <c r="D261" s="34" t="s">
        <v>208</v>
      </c>
      <c r="E261" s="36" t="s">
        <v>482</v>
      </c>
      <c r="F261" s="34" t="s">
        <v>211</v>
      </c>
      <c r="G261" s="31">
        <v>27091490</v>
      </c>
    </row>
    <row r="262" spans="1:7" ht="30">
      <c r="A262" s="40" t="s">
        <v>156</v>
      </c>
      <c r="B262" s="34" t="s">
        <v>20</v>
      </c>
      <c r="C262" s="34" t="s">
        <v>225</v>
      </c>
      <c r="D262" s="34" t="s">
        <v>208</v>
      </c>
      <c r="E262" s="36" t="s">
        <v>483</v>
      </c>
      <c r="F262" s="34" t="s">
        <v>214</v>
      </c>
      <c r="G262" s="31">
        <v>160759</v>
      </c>
    </row>
    <row r="263" spans="1:7" ht="36" customHeight="1">
      <c r="A263" s="43" t="s">
        <v>287</v>
      </c>
      <c r="B263" s="34" t="s">
        <v>20</v>
      </c>
      <c r="C263" s="34" t="s">
        <v>225</v>
      </c>
      <c r="D263" s="34" t="s">
        <v>208</v>
      </c>
      <c r="E263" s="36" t="s">
        <v>505</v>
      </c>
      <c r="F263" s="34"/>
      <c r="G263" s="31">
        <f>SUM(G264:G264)</f>
        <v>9054600</v>
      </c>
    </row>
    <row r="264" spans="1:7" ht="28.5" customHeight="1">
      <c r="A264" s="47" t="s">
        <v>282</v>
      </c>
      <c r="B264" s="34" t="s">
        <v>20</v>
      </c>
      <c r="C264" s="34" t="s">
        <v>225</v>
      </c>
      <c r="D264" s="34" t="s">
        <v>208</v>
      </c>
      <c r="E264" s="36" t="s">
        <v>505</v>
      </c>
      <c r="F264" s="34" t="s">
        <v>211</v>
      </c>
      <c r="G264" s="31">
        <v>9054600</v>
      </c>
    </row>
    <row r="265" spans="1:7" ht="63" customHeight="1">
      <c r="A265" s="48" t="s">
        <v>78</v>
      </c>
      <c r="B265" s="34" t="s">
        <v>20</v>
      </c>
      <c r="C265" s="34" t="s">
        <v>225</v>
      </c>
      <c r="D265" s="34" t="s">
        <v>208</v>
      </c>
      <c r="E265" s="36" t="s">
        <v>79</v>
      </c>
      <c r="F265" s="34"/>
      <c r="G265" s="31">
        <f>SUM(G266)</f>
        <v>200000</v>
      </c>
    </row>
    <row r="266" spans="1:7" ht="33" customHeight="1">
      <c r="A266" s="48" t="s">
        <v>80</v>
      </c>
      <c r="B266" s="34" t="s">
        <v>20</v>
      </c>
      <c r="C266" s="34" t="s">
        <v>225</v>
      </c>
      <c r="D266" s="34" t="s">
        <v>208</v>
      </c>
      <c r="E266" s="36" t="s">
        <v>81</v>
      </c>
      <c r="F266" s="34"/>
      <c r="G266" s="31">
        <f>SUM(G267)</f>
        <v>200000</v>
      </c>
    </row>
    <row r="267" spans="1:7" ht="15" customHeight="1">
      <c r="A267" s="88" t="s">
        <v>134</v>
      </c>
      <c r="B267" s="34" t="s">
        <v>20</v>
      </c>
      <c r="C267" s="34" t="s">
        <v>225</v>
      </c>
      <c r="D267" s="34" t="s">
        <v>208</v>
      </c>
      <c r="E267" s="36" t="s">
        <v>135</v>
      </c>
      <c r="F267" s="34"/>
      <c r="G267" s="31">
        <f>SUM(G268)</f>
        <v>200000</v>
      </c>
    </row>
    <row r="268" spans="1:7" ht="30">
      <c r="A268" s="40" t="s">
        <v>156</v>
      </c>
      <c r="B268" s="34" t="s">
        <v>20</v>
      </c>
      <c r="C268" s="34" t="s">
        <v>225</v>
      </c>
      <c r="D268" s="34" t="s">
        <v>208</v>
      </c>
      <c r="E268" s="36" t="s">
        <v>136</v>
      </c>
      <c r="F268" s="34" t="s">
        <v>214</v>
      </c>
      <c r="G268" s="31">
        <v>200000</v>
      </c>
    </row>
    <row r="269" spans="1:7" ht="17.25" customHeight="1">
      <c r="A269" s="45" t="s">
        <v>226</v>
      </c>
      <c r="B269" s="34" t="s">
        <v>20</v>
      </c>
      <c r="C269" s="39" t="s">
        <v>225</v>
      </c>
      <c r="D269" s="39" t="s">
        <v>210</v>
      </c>
      <c r="E269" s="38"/>
      <c r="F269" s="34"/>
      <c r="G269" s="30">
        <f>SUM(G270+G299)</f>
        <v>293570486</v>
      </c>
    </row>
    <row r="270" spans="1:7" ht="17.25" customHeight="1">
      <c r="A270" s="43" t="s">
        <v>468</v>
      </c>
      <c r="B270" s="34" t="s">
        <v>20</v>
      </c>
      <c r="C270" s="34" t="s">
        <v>225</v>
      </c>
      <c r="D270" s="34" t="s">
        <v>210</v>
      </c>
      <c r="E270" s="36" t="s">
        <v>407</v>
      </c>
      <c r="F270" s="34"/>
      <c r="G270" s="31">
        <f>SUM(G271+G304+G311+G317)</f>
        <v>293540486</v>
      </c>
    </row>
    <row r="271" spans="1:7" ht="63" customHeight="1">
      <c r="A271" s="43" t="s">
        <v>484</v>
      </c>
      <c r="B271" s="34" t="s">
        <v>20</v>
      </c>
      <c r="C271" s="34" t="s">
        <v>301</v>
      </c>
      <c r="D271" s="34" t="s">
        <v>210</v>
      </c>
      <c r="E271" s="36" t="s">
        <v>485</v>
      </c>
      <c r="F271" s="34"/>
      <c r="G271" s="31">
        <f>SUM(G272)</f>
        <v>98233479</v>
      </c>
    </row>
    <row r="272" spans="1:7" s="1" customFormat="1" ht="49.5" customHeight="1">
      <c r="A272" s="43" t="s">
        <v>489</v>
      </c>
      <c r="B272" s="34" t="s">
        <v>20</v>
      </c>
      <c r="C272" s="34" t="s">
        <v>225</v>
      </c>
      <c r="D272" s="34" t="s">
        <v>210</v>
      </c>
      <c r="E272" s="36" t="s">
        <v>492</v>
      </c>
      <c r="F272" s="34"/>
      <c r="G272" s="31">
        <f>SUM(G273+G292+G297+G284+G288+G290+G295+G276+G278+G282+G286+G280)</f>
        <v>98233479</v>
      </c>
    </row>
    <row r="273" spans="1:7" ht="30">
      <c r="A273" s="43" t="s">
        <v>287</v>
      </c>
      <c r="B273" s="34" t="s">
        <v>20</v>
      </c>
      <c r="C273" s="34" t="s">
        <v>225</v>
      </c>
      <c r="D273" s="34" t="s">
        <v>210</v>
      </c>
      <c r="E273" s="36" t="s">
        <v>493</v>
      </c>
      <c r="F273" s="34"/>
      <c r="G273" s="31">
        <f>SUM(G274:G275)</f>
        <v>42953900</v>
      </c>
    </row>
    <row r="274" spans="1:7" ht="30">
      <c r="A274" s="40" t="s">
        <v>156</v>
      </c>
      <c r="B274" s="34" t="s">
        <v>20</v>
      </c>
      <c r="C274" s="34" t="s">
        <v>225</v>
      </c>
      <c r="D274" s="34" t="s">
        <v>210</v>
      </c>
      <c r="E274" s="36" t="s">
        <v>493</v>
      </c>
      <c r="F274" s="34" t="s">
        <v>214</v>
      </c>
      <c r="G274" s="31">
        <v>39502967</v>
      </c>
    </row>
    <row r="275" spans="1:7" ht="18" customHeight="1">
      <c r="A275" s="43" t="s">
        <v>216</v>
      </c>
      <c r="B275" s="34" t="s">
        <v>20</v>
      </c>
      <c r="C275" s="34" t="s">
        <v>225</v>
      </c>
      <c r="D275" s="34" t="s">
        <v>210</v>
      </c>
      <c r="E275" s="36" t="s">
        <v>493</v>
      </c>
      <c r="F275" s="34" t="s">
        <v>215</v>
      </c>
      <c r="G275" s="31">
        <v>3450933</v>
      </c>
    </row>
    <row r="276" spans="1:7" ht="29.25" customHeight="1">
      <c r="A276" s="198" t="s">
        <v>798</v>
      </c>
      <c r="B276" s="34" t="s">
        <v>20</v>
      </c>
      <c r="C276" s="34" t="s">
        <v>225</v>
      </c>
      <c r="D276" s="34" t="s">
        <v>210</v>
      </c>
      <c r="E276" s="36" t="s">
        <v>799</v>
      </c>
      <c r="F276" s="34"/>
      <c r="G276" s="31">
        <f>SUM(G277)</f>
        <v>2400000</v>
      </c>
    </row>
    <row r="277" spans="1:7" ht="27.75" customHeight="1">
      <c r="A277" s="40" t="s">
        <v>156</v>
      </c>
      <c r="B277" s="34" t="s">
        <v>20</v>
      </c>
      <c r="C277" s="34" t="s">
        <v>225</v>
      </c>
      <c r="D277" s="34" t="s">
        <v>210</v>
      </c>
      <c r="E277" s="36" t="s">
        <v>799</v>
      </c>
      <c r="F277" s="34" t="s">
        <v>214</v>
      </c>
      <c r="G277" s="31">
        <v>2400000</v>
      </c>
    </row>
    <row r="278" spans="1:7" ht="48.75" customHeight="1">
      <c r="A278" s="43" t="s">
        <v>802</v>
      </c>
      <c r="B278" s="34" t="s">
        <v>20</v>
      </c>
      <c r="C278" s="34" t="s">
        <v>225</v>
      </c>
      <c r="D278" s="34" t="s">
        <v>210</v>
      </c>
      <c r="E278" s="36" t="s">
        <v>805</v>
      </c>
      <c r="F278" s="34"/>
      <c r="G278" s="31">
        <f>SUM(G279)</f>
        <v>2020872</v>
      </c>
    </row>
    <row r="279" spans="1:7" ht="32.25" customHeight="1">
      <c r="A279" s="40" t="s">
        <v>156</v>
      </c>
      <c r="B279" s="34" t="s">
        <v>20</v>
      </c>
      <c r="C279" s="34" t="s">
        <v>225</v>
      </c>
      <c r="D279" s="34" t="s">
        <v>210</v>
      </c>
      <c r="E279" s="36" t="s">
        <v>805</v>
      </c>
      <c r="F279" s="34" t="s">
        <v>214</v>
      </c>
      <c r="G279" s="31">
        <v>2020872</v>
      </c>
    </row>
    <row r="280" spans="1:7" ht="72.75" customHeight="1">
      <c r="A280" s="209" t="s">
        <v>820</v>
      </c>
      <c r="B280" s="34" t="s">
        <v>20</v>
      </c>
      <c r="C280" s="34" t="s">
        <v>225</v>
      </c>
      <c r="D280" s="34" t="s">
        <v>210</v>
      </c>
      <c r="E280" s="36" t="s">
        <v>818</v>
      </c>
      <c r="F280" s="34"/>
      <c r="G280" s="31">
        <f>SUM(G281)</f>
        <v>40594973</v>
      </c>
    </row>
    <row r="281" spans="1:7" ht="27.75" customHeight="1">
      <c r="A281" s="40" t="s">
        <v>156</v>
      </c>
      <c r="B281" s="34" t="s">
        <v>20</v>
      </c>
      <c r="C281" s="34" t="s">
        <v>225</v>
      </c>
      <c r="D281" s="34" t="s">
        <v>210</v>
      </c>
      <c r="E281" s="36" t="s">
        <v>818</v>
      </c>
      <c r="F281" s="34" t="s">
        <v>214</v>
      </c>
      <c r="G281" s="31">
        <v>40594973</v>
      </c>
    </row>
    <row r="282" spans="1:7" ht="34.5" customHeight="1">
      <c r="A282" s="43" t="s">
        <v>803</v>
      </c>
      <c r="B282" s="34" t="s">
        <v>20</v>
      </c>
      <c r="C282" s="34" t="s">
        <v>225</v>
      </c>
      <c r="D282" s="34" t="s">
        <v>210</v>
      </c>
      <c r="E282" s="36" t="s">
        <v>804</v>
      </c>
      <c r="F282" s="34"/>
      <c r="G282" s="31">
        <f>SUM(G283)</f>
        <v>217427</v>
      </c>
    </row>
    <row r="283" spans="1:7" ht="27.75" customHeight="1">
      <c r="A283" s="40" t="s">
        <v>156</v>
      </c>
      <c r="B283" s="34" t="s">
        <v>20</v>
      </c>
      <c r="C283" s="34" t="s">
        <v>225</v>
      </c>
      <c r="D283" s="34" t="s">
        <v>210</v>
      </c>
      <c r="E283" s="36" t="s">
        <v>804</v>
      </c>
      <c r="F283" s="34" t="s">
        <v>214</v>
      </c>
      <c r="G283" s="31">
        <v>217427</v>
      </c>
    </row>
    <row r="284" spans="1:7" ht="29.25" customHeight="1">
      <c r="A284" s="85" t="s">
        <v>168</v>
      </c>
      <c r="B284" s="34" t="s">
        <v>20</v>
      </c>
      <c r="C284" s="34" t="s">
        <v>225</v>
      </c>
      <c r="D284" s="34" t="s">
        <v>210</v>
      </c>
      <c r="E284" s="36" t="s">
        <v>167</v>
      </c>
      <c r="F284" s="34"/>
      <c r="G284" s="31">
        <f>SUM(G285)</f>
        <v>1278000</v>
      </c>
    </row>
    <row r="285" spans="1:7" ht="27.75" customHeight="1">
      <c r="A285" s="40" t="s">
        <v>156</v>
      </c>
      <c r="B285" s="34" t="s">
        <v>20</v>
      </c>
      <c r="C285" s="34" t="s">
        <v>225</v>
      </c>
      <c r="D285" s="34" t="s">
        <v>210</v>
      </c>
      <c r="E285" s="36" t="s">
        <v>167</v>
      </c>
      <c r="F285" s="34" t="s">
        <v>214</v>
      </c>
      <c r="G285" s="31">
        <v>1278000</v>
      </c>
    </row>
    <row r="286" spans="1:7" ht="29.25" customHeight="1">
      <c r="A286" s="189" t="s">
        <v>819</v>
      </c>
      <c r="B286" s="34" t="s">
        <v>20</v>
      </c>
      <c r="C286" s="34" t="s">
        <v>225</v>
      </c>
      <c r="D286" s="34" t="s">
        <v>210</v>
      </c>
      <c r="E286" s="36" t="s">
        <v>817</v>
      </c>
      <c r="F286" s="34"/>
      <c r="G286" s="31">
        <f>SUM(G287)</f>
        <v>2000000</v>
      </c>
    </row>
    <row r="287" spans="1:7" ht="27.75" customHeight="1">
      <c r="A287" s="40" t="s">
        <v>156</v>
      </c>
      <c r="B287" s="34" t="s">
        <v>20</v>
      </c>
      <c r="C287" s="34" t="s">
        <v>225</v>
      </c>
      <c r="D287" s="34" t="s">
        <v>210</v>
      </c>
      <c r="E287" s="36" t="s">
        <v>817</v>
      </c>
      <c r="F287" s="34" t="s">
        <v>214</v>
      </c>
      <c r="G287" s="31">
        <v>2000000</v>
      </c>
    </row>
    <row r="288" spans="1:7" ht="12.75" customHeight="1">
      <c r="A288" s="85" t="s">
        <v>170</v>
      </c>
      <c r="B288" s="34" t="s">
        <v>20</v>
      </c>
      <c r="C288" s="34" t="s">
        <v>225</v>
      </c>
      <c r="D288" s="34" t="s">
        <v>210</v>
      </c>
      <c r="E288" s="36" t="s">
        <v>169</v>
      </c>
      <c r="F288" s="34"/>
      <c r="G288" s="31">
        <f>SUM(G289)</f>
        <v>985075</v>
      </c>
    </row>
    <row r="289" spans="1:7" ht="29.25" customHeight="1">
      <c r="A289" s="40" t="s">
        <v>156</v>
      </c>
      <c r="B289" s="34" t="s">
        <v>20</v>
      </c>
      <c r="C289" s="34" t="s">
        <v>225</v>
      </c>
      <c r="D289" s="34" t="s">
        <v>210</v>
      </c>
      <c r="E289" s="36" t="s">
        <v>169</v>
      </c>
      <c r="F289" s="34" t="s">
        <v>214</v>
      </c>
      <c r="G289" s="31">
        <v>985075</v>
      </c>
    </row>
    <row r="290" spans="1:7" ht="12.75" customHeight="1">
      <c r="A290" s="189" t="s">
        <v>749</v>
      </c>
      <c r="B290" s="34" t="s">
        <v>20</v>
      </c>
      <c r="C290" s="34" t="s">
        <v>225</v>
      </c>
      <c r="D290" s="34" t="s">
        <v>210</v>
      </c>
      <c r="E290" s="36" t="s">
        <v>747</v>
      </c>
      <c r="F290" s="34"/>
      <c r="G290" s="31">
        <f>SUM(G291)</f>
        <v>267583</v>
      </c>
    </row>
    <row r="291" spans="1:7" ht="60">
      <c r="A291" s="47" t="s">
        <v>282</v>
      </c>
      <c r="B291" s="34" t="s">
        <v>20</v>
      </c>
      <c r="C291" s="34" t="s">
        <v>225</v>
      </c>
      <c r="D291" s="34" t="s">
        <v>210</v>
      </c>
      <c r="E291" s="36" t="s">
        <v>747</v>
      </c>
      <c r="F291" s="34" t="s">
        <v>211</v>
      </c>
      <c r="G291" s="31">
        <v>267583</v>
      </c>
    </row>
    <row r="292" spans="1:7" ht="30" customHeight="1">
      <c r="A292" s="85" t="s">
        <v>141</v>
      </c>
      <c r="B292" s="34" t="s">
        <v>20</v>
      </c>
      <c r="C292" s="34" t="s">
        <v>225</v>
      </c>
      <c r="D292" s="34" t="s">
        <v>210</v>
      </c>
      <c r="E292" s="36" t="s">
        <v>142</v>
      </c>
      <c r="F292" s="34"/>
      <c r="G292" s="31">
        <f>SUM(G293:G294)</f>
        <v>1479619</v>
      </c>
    </row>
    <row r="293" spans="1:7" ht="60">
      <c r="A293" s="47" t="s">
        <v>282</v>
      </c>
      <c r="B293" s="34" t="s">
        <v>20</v>
      </c>
      <c r="C293" s="34" t="s">
        <v>225</v>
      </c>
      <c r="D293" s="34" t="s">
        <v>210</v>
      </c>
      <c r="E293" s="36" t="s">
        <v>142</v>
      </c>
      <c r="F293" s="34" t="s">
        <v>211</v>
      </c>
      <c r="G293" s="31">
        <v>1388587</v>
      </c>
    </row>
    <row r="294" spans="1:7" ht="15">
      <c r="A294" s="40" t="s">
        <v>237</v>
      </c>
      <c r="B294" s="34" t="s">
        <v>20</v>
      </c>
      <c r="C294" s="34" t="s">
        <v>225</v>
      </c>
      <c r="D294" s="34" t="s">
        <v>210</v>
      </c>
      <c r="E294" s="36" t="s">
        <v>142</v>
      </c>
      <c r="F294" s="34" t="s">
        <v>236</v>
      </c>
      <c r="G294" s="31">
        <v>91032</v>
      </c>
    </row>
    <row r="295" spans="1:7" ht="60.75" customHeight="1">
      <c r="A295" s="189" t="s">
        <v>751</v>
      </c>
      <c r="B295" s="34" t="s">
        <v>20</v>
      </c>
      <c r="C295" s="34" t="s">
        <v>225</v>
      </c>
      <c r="D295" s="34" t="s">
        <v>210</v>
      </c>
      <c r="E295" s="36" t="s">
        <v>750</v>
      </c>
      <c r="F295" s="34"/>
      <c r="G295" s="31">
        <f>SUM(G296)</f>
        <v>462980</v>
      </c>
    </row>
    <row r="296" spans="1:7" ht="36" customHeight="1">
      <c r="A296" s="40" t="s">
        <v>156</v>
      </c>
      <c r="B296" s="34" t="s">
        <v>20</v>
      </c>
      <c r="C296" s="34" t="s">
        <v>225</v>
      </c>
      <c r="D296" s="34" t="s">
        <v>210</v>
      </c>
      <c r="E296" s="36" t="s">
        <v>750</v>
      </c>
      <c r="F296" s="34" t="s">
        <v>214</v>
      </c>
      <c r="G296" s="31">
        <v>462980</v>
      </c>
    </row>
    <row r="297" spans="1:7" ht="59.25" customHeight="1">
      <c r="A297" s="87" t="s">
        <v>144</v>
      </c>
      <c r="B297" s="34" t="s">
        <v>20</v>
      </c>
      <c r="C297" s="34" t="s">
        <v>225</v>
      </c>
      <c r="D297" s="34" t="s">
        <v>210</v>
      </c>
      <c r="E297" s="36" t="s">
        <v>145</v>
      </c>
      <c r="F297" s="34"/>
      <c r="G297" s="31">
        <f>SUM(G298)</f>
        <v>3573050</v>
      </c>
    </row>
    <row r="298" spans="1:7" ht="33.75" customHeight="1">
      <c r="A298" s="40" t="s">
        <v>156</v>
      </c>
      <c r="B298" s="34" t="s">
        <v>20</v>
      </c>
      <c r="C298" s="34" t="s">
        <v>225</v>
      </c>
      <c r="D298" s="34" t="s">
        <v>210</v>
      </c>
      <c r="E298" s="36" t="s">
        <v>146</v>
      </c>
      <c r="F298" s="34" t="s">
        <v>214</v>
      </c>
      <c r="G298" s="31">
        <v>3573050</v>
      </c>
    </row>
    <row r="299" spans="1:7" ht="45.75" customHeight="1">
      <c r="A299" s="40" t="s">
        <v>110</v>
      </c>
      <c r="B299" s="34" t="s">
        <v>20</v>
      </c>
      <c r="C299" s="34" t="s">
        <v>225</v>
      </c>
      <c r="D299" s="34" t="s">
        <v>210</v>
      </c>
      <c r="E299" s="36" t="s">
        <v>108</v>
      </c>
      <c r="F299" s="34"/>
      <c r="G299" s="31">
        <f>SUM(G300)</f>
        <v>30000</v>
      </c>
    </row>
    <row r="300" spans="1:7" ht="48.75" customHeight="1">
      <c r="A300" s="40" t="s">
        <v>111</v>
      </c>
      <c r="B300" s="34" t="s">
        <v>20</v>
      </c>
      <c r="C300" s="34" t="s">
        <v>225</v>
      </c>
      <c r="D300" s="34" t="s">
        <v>210</v>
      </c>
      <c r="E300" s="36" t="s">
        <v>109</v>
      </c>
      <c r="F300" s="34"/>
      <c r="G300" s="31">
        <f>SUM(G301)</f>
        <v>30000</v>
      </c>
    </row>
    <row r="301" spans="1:7" ht="30">
      <c r="A301" s="77" t="s">
        <v>113</v>
      </c>
      <c r="B301" s="34" t="s">
        <v>20</v>
      </c>
      <c r="C301" s="34" t="s">
        <v>225</v>
      </c>
      <c r="D301" s="34" t="s">
        <v>210</v>
      </c>
      <c r="E301" s="36" t="s">
        <v>112</v>
      </c>
      <c r="F301" s="34"/>
      <c r="G301" s="31">
        <f>SUM(G303)</f>
        <v>30000</v>
      </c>
    </row>
    <row r="302" spans="1:7" ht="18.75" customHeight="1">
      <c r="A302" s="77" t="s">
        <v>115</v>
      </c>
      <c r="B302" s="34" t="s">
        <v>20</v>
      </c>
      <c r="C302" s="34" t="s">
        <v>225</v>
      </c>
      <c r="D302" s="34" t="s">
        <v>210</v>
      </c>
      <c r="E302" s="36" t="s">
        <v>114</v>
      </c>
      <c r="F302" s="34"/>
      <c r="G302" s="31">
        <f>SUM(G303)</f>
        <v>30000</v>
      </c>
    </row>
    <row r="303" spans="1:7" ht="32.25" customHeight="1">
      <c r="A303" s="40" t="s">
        <v>156</v>
      </c>
      <c r="B303" s="34" t="s">
        <v>20</v>
      </c>
      <c r="C303" s="34" t="s">
        <v>225</v>
      </c>
      <c r="D303" s="34" t="s">
        <v>210</v>
      </c>
      <c r="E303" s="36" t="s">
        <v>114</v>
      </c>
      <c r="F303" s="34" t="s">
        <v>214</v>
      </c>
      <c r="G303" s="31">
        <v>30000</v>
      </c>
    </row>
    <row r="304" spans="1:7" ht="50.25" customHeight="1">
      <c r="A304" s="49" t="s">
        <v>469</v>
      </c>
      <c r="B304" s="34" t="s">
        <v>20</v>
      </c>
      <c r="C304" s="39" t="s">
        <v>225</v>
      </c>
      <c r="D304" s="39" t="s">
        <v>210</v>
      </c>
      <c r="E304" s="38" t="s">
        <v>408</v>
      </c>
      <c r="F304" s="39"/>
      <c r="G304" s="30">
        <f>SUM(G305)</f>
        <v>181544238</v>
      </c>
    </row>
    <row r="305" spans="1:7" ht="30">
      <c r="A305" s="43" t="s">
        <v>494</v>
      </c>
      <c r="B305" s="34" t="s">
        <v>20</v>
      </c>
      <c r="C305" s="34" t="s">
        <v>225</v>
      </c>
      <c r="D305" s="34" t="s">
        <v>210</v>
      </c>
      <c r="E305" s="36" t="s">
        <v>490</v>
      </c>
      <c r="F305" s="34"/>
      <c r="G305" s="31">
        <f>SUM(G306+G309)</f>
        <v>181544238</v>
      </c>
    </row>
    <row r="306" spans="1:7" ht="114" customHeight="1">
      <c r="A306" s="43" t="s">
        <v>729</v>
      </c>
      <c r="B306" s="34" t="s">
        <v>20</v>
      </c>
      <c r="C306" s="34" t="s">
        <v>225</v>
      </c>
      <c r="D306" s="34" t="s">
        <v>210</v>
      </c>
      <c r="E306" s="36" t="s">
        <v>495</v>
      </c>
      <c r="F306" s="34"/>
      <c r="G306" s="31">
        <f>SUM(G307:G308)</f>
        <v>179236882</v>
      </c>
    </row>
    <row r="307" spans="1:7" ht="60">
      <c r="A307" s="47" t="s">
        <v>282</v>
      </c>
      <c r="B307" s="34" t="s">
        <v>20</v>
      </c>
      <c r="C307" s="34" t="s">
        <v>225</v>
      </c>
      <c r="D307" s="34" t="s">
        <v>210</v>
      </c>
      <c r="E307" s="36" t="s">
        <v>496</v>
      </c>
      <c r="F307" s="34" t="s">
        <v>211</v>
      </c>
      <c r="G307" s="31">
        <v>173825417</v>
      </c>
    </row>
    <row r="308" spans="1:7" ht="30">
      <c r="A308" s="40" t="s">
        <v>156</v>
      </c>
      <c r="B308" s="34" t="s">
        <v>20</v>
      </c>
      <c r="C308" s="34" t="s">
        <v>225</v>
      </c>
      <c r="D308" s="34" t="s">
        <v>210</v>
      </c>
      <c r="E308" s="36" t="s">
        <v>496</v>
      </c>
      <c r="F308" s="34" t="s">
        <v>214</v>
      </c>
      <c r="G308" s="31">
        <v>5411465</v>
      </c>
    </row>
    <row r="309" spans="1:7" ht="24.75" customHeight="1">
      <c r="A309" s="47" t="s">
        <v>300</v>
      </c>
      <c r="B309" s="34" t="s">
        <v>20</v>
      </c>
      <c r="C309" s="34" t="s">
        <v>225</v>
      </c>
      <c r="D309" s="34" t="s">
        <v>210</v>
      </c>
      <c r="E309" s="36" t="s">
        <v>497</v>
      </c>
      <c r="F309" s="34"/>
      <c r="G309" s="31">
        <f>SUM(G310)</f>
        <v>2307356</v>
      </c>
    </row>
    <row r="310" spans="1:7" ht="30" customHeight="1">
      <c r="A310" s="47" t="s">
        <v>282</v>
      </c>
      <c r="B310" s="34" t="s">
        <v>20</v>
      </c>
      <c r="C310" s="34" t="s">
        <v>225</v>
      </c>
      <c r="D310" s="34" t="s">
        <v>210</v>
      </c>
      <c r="E310" s="36" t="s">
        <v>497</v>
      </c>
      <c r="F310" s="34" t="s">
        <v>211</v>
      </c>
      <c r="G310" s="31">
        <v>2307356</v>
      </c>
    </row>
    <row r="311" spans="1:7" ht="61.5" customHeight="1">
      <c r="A311" s="49" t="s">
        <v>498</v>
      </c>
      <c r="B311" s="34" t="s">
        <v>20</v>
      </c>
      <c r="C311" s="39" t="s">
        <v>225</v>
      </c>
      <c r="D311" s="39" t="s">
        <v>210</v>
      </c>
      <c r="E311" s="38" t="s">
        <v>499</v>
      </c>
      <c r="F311" s="39"/>
      <c r="G311" s="30">
        <f>SUM(G312)</f>
        <v>13122769</v>
      </c>
    </row>
    <row r="312" spans="1:7" ht="30">
      <c r="A312" s="43" t="s">
        <v>500</v>
      </c>
      <c r="B312" s="34" t="s">
        <v>20</v>
      </c>
      <c r="C312" s="34" t="s">
        <v>225</v>
      </c>
      <c r="D312" s="34" t="s">
        <v>210</v>
      </c>
      <c r="E312" s="36" t="s">
        <v>0</v>
      </c>
      <c r="F312" s="34"/>
      <c r="G312" s="31">
        <f>SUM(G313)</f>
        <v>13122769</v>
      </c>
    </row>
    <row r="313" spans="1:7" ht="30">
      <c r="A313" s="43" t="s">
        <v>287</v>
      </c>
      <c r="B313" s="34" t="s">
        <v>20</v>
      </c>
      <c r="C313" s="34" t="s">
        <v>225</v>
      </c>
      <c r="D313" s="34" t="s">
        <v>210</v>
      </c>
      <c r="E313" s="36" t="s">
        <v>1</v>
      </c>
      <c r="F313" s="34"/>
      <c r="G313" s="31">
        <f>SUM(G314:G316)</f>
        <v>13122769</v>
      </c>
    </row>
    <row r="314" spans="1:7" ht="29.25" customHeight="1">
      <c r="A314" s="47" t="s">
        <v>282</v>
      </c>
      <c r="B314" s="34" t="s">
        <v>20</v>
      </c>
      <c r="C314" s="34" t="s">
        <v>225</v>
      </c>
      <c r="D314" s="34" t="s">
        <v>210</v>
      </c>
      <c r="E314" s="36" t="s">
        <v>1</v>
      </c>
      <c r="F314" s="34" t="s">
        <v>211</v>
      </c>
      <c r="G314" s="31">
        <v>12038901</v>
      </c>
    </row>
    <row r="315" spans="1:7" ht="30" customHeight="1">
      <c r="A315" s="40" t="s">
        <v>156</v>
      </c>
      <c r="B315" s="34" t="s">
        <v>20</v>
      </c>
      <c r="C315" s="34" t="s">
        <v>225</v>
      </c>
      <c r="D315" s="34" t="s">
        <v>210</v>
      </c>
      <c r="E315" s="36" t="s">
        <v>1</v>
      </c>
      <c r="F315" s="34" t="s">
        <v>214</v>
      </c>
      <c r="G315" s="31">
        <v>1032211</v>
      </c>
    </row>
    <row r="316" spans="1:7" ht="16.5" customHeight="1">
      <c r="A316" s="43" t="s">
        <v>216</v>
      </c>
      <c r="B316" s="34" t="s">
        <v>20</v>
      </c>
      <c r="C316" s="34" t="s">
        <v>225</v>
      </c>
      <c r="D316" s="34" t="s">
        <v>210</v>
      </c>
      <c r="E316" s="36" t="s">
        <v>1</v>
      </c>
      <c r="F316" s="34" t="s">
        <v>215</v>
      </c>
      <c r="G316" s="31">
        <v>51657</v>
      </c>
    </row>
    <row r="317" spans="1:7" ht="63" customHeight="1">
      <c r="A317" s="43" t="s">
        <v>78</v>
      </c>
      <c r="B317" s="34" t="s">
        <v>20</v>
      </c>
      <c r="C317" s="34" t="s">
        <v>225</v>
      </c>
      <c r="D317" s="34" t="s">
        <v>210</v>
      </c>
      <c r="E317" s="36" t="s">
        <v>79</v>
      </c>
      <c r="F317" s="34"/>
      <c r="G317" s="31">
        <f>SUM(G318)</f>
        <v>640000</v>
      </c>
    </row>
    <row r="318" spans="1:7" ht="17.25" customHeight="1">
      <c r="A318" s="43" t="s">
        <v>80</v>
      </c>
      <c r="B318" s="34" t="s">
        <v>20</v>
      </c>
      <c r="C318" s="34" t="s">
        <v>225</v>
      </c>
      <c r="D318" s="34" t="s">
        <v>210</v>
      </c>
      <c r="E318" s="36" t="s">
        <v>81</v>
      </c>
      <c r="F318" s="34"/>
      <c r="G318" s="31">
        <f>SUM(G319)</f>
        <v>640000</v>
      </c>
    </row>
    <row r="319" spans="1:7" ht="18" customHeight="1">
      <c r="A319" s="88" t="s">
        <v>134</v>
      </c>
      <c r="B319" s="34" t="s">
        <v>20</v>
      </c>
      <c r="C319" s="34" t="s">
        <v>225</v>
      </c>
      <c r="D319" s="34" t="s">
        <v>210</v>
      </c>
      <c r="E319" s="36" t="s">
        <v>136</v>
      </c>
      <c r="F319" s="34"/>
      <c r="G319" s="31">
        <f>SUM(G320)</f>
        <v>640000</v>
      </c>
    </row>
    <row r="320" spans="1:7" ht="30.75" customHeight="1">
      <c r="A320" s="40" t="s">
        <v>156</v>
      </c>
      <c r="B320" s="34" t="s">
        <v>20</v>
      </c>
      <c r="C320" s="34" t="s">
        <v>225</v>
      </c>
      <c r="D320" s="34" t="s">
        <v>210</v>
      </c>
      <c r="E320" s="36" t="s">
        <v>136</v>
      </c>
      <c r="F320" s="34" t="s">
        <v>214</v>
      </c>
      <c r="G320" s="31">
        <v>640000</v>
      </c>
    </row>
    <row r="321" spans="1:7" ht="19.5" customHeight="1">
      <c r="A321" s="45" t="s">
        <v>227</v>
      </c>
      <c r="B321" s="34" t="s">
        <v>20</v>
      </c>
      <c r="C321" s="39" t="s">
        <v>225</v>
      </c>
      <c r="D321" s="39" t="s">
        <v>225</v>
      </c>
      <c r="E321" s="38"/>
      <c r="F321" s="34"/>
      <c r="G321" s="30">
        <f>SUM(G322)</f>
        <v>2150390</v>
      </c>
    </row>
    <row r="322" spans="1:7" ht="43.5" customHeight="1">
      <c r="A322" s="50" t="s">
        <v>420</v>
      </c>
      <c r="B322" s="34" t="s">
        <v>20</v>
      </c>
      <c r="C322" s="39" t="s">
        <v>225</v>
      </c>
      <c r="D322" s="39" t="s">
        <v>225</v>
      </c>
      <c r="E322" s="38" t="s">
        <v>421</v>
      </c>
      <c r="F322" s="39"/>
      <c r="G322" s="30">
        <f>SUM(G323+G327)</f>
        <v>2150390</v>
      </c>
    </row>
    <row r="323" spans="1:7" ht="75">
      <c r="A323" s="51" t="s">
        <v>2</v>
      </c>
      <c r="B323" s="34" t="s">
        <v>20</v>
      </c>
      <c r="C323" s="34" t="s">
        <v>225</v>
      </c>
      <c r="D323" s="34" t="s">
        <v>225</v>
      </c>
      <c r="E323" s="36" t="s">
        <v>3</v>
      </c>
      <c r="F323" s="34"/>
      <c r="G323" s="31">
        <f>SUM(G324)</f>
        <v>80000</v>
      </c>
    </row>
    <row r="324" spans="1:7" ht="30">
      <c r="A324" s="52" t="s">
        <v>4</v>
      </c>
      <c r="B324" s="34" t="s">
        <v>20</v>
      </c>
      <c r="C324" s="34" t="s">
        <v>225</v>
      </c>
      <c r="D324" s="34" t="s">
        <v>225</v>
      </c>
      <c r="E324" s="36" t="s">
        <v>5</v>
      </c>
      <c r="F324" s="34"/>
      <c r="G324" s="31">
        <f>SUM(G325)</f>
        <v>80000</v>
      </c>
    </row>
    <row r="325" spans="1:7" ht="15">
      <c r="A325" s="73" t="s">
        <v>288</v>
      </c>
      <c r="B325" s="34" t="s">
        <v>20</v>
      </c>
      <c r="C325" s="34" t="s">
        <v>225</v>
      </c>
      <c r="D325" s="34" t="s">
        <v>225</v>
      </c>
      <c r="E325" s="36" t="s">
        <v>6</v>
      </c>
      <c r="F325" s="34"/>
      <c r="G325" s="31">
        <f>SUM(G326)</f>
        <v>80000</v>
      </c>
    </row>
    <row r="326" spans="1:7" ht="30.75" customHeight="1">
      <c r="A326" s="40" t="s">
        <v>156</v>
      </c>
      <c r="B326" s="34" t="s">
        <v>20</v>
      </c>
      <c r="C326" s="34" t="s">
        <v>225</v>
      </c>
      <c r="D326" s="34" t="s">
        <v>225</v>
      </c>
      <c r="E326" s="36" t="s">
        <v>7</v>
      </c>
      <c r="F326" s="34" t="s">
        <v>214</v>
      </c>
      <c r="G326" s="31">
        <v>80000</v>
      </c>
    </row>
    <row r="327" spans="1:7" ht="62.25" customHeight="1">
      <c r="A327" s="18" t="s">
        <v>8</v>
      </c>
      <c r="B327" s="34" t="s">
        <v>20</v>
      </c>
      <c r="C327" s="34" t="s">
        <v>225</v>
      </c>
      <c r="D327" s="34" t="s">
        <v>225</v>
      </c>
      <c r="E327" s="36" t="s">
        <v>9</v>
      </c>
      <c r="F327" s="34"/>
      <c r="G327" s="31">
        <f>SUM(G331+G328)</f>
        <v>2070390</v>
      </c>
    </row>
    <row r="328" spans="1:7" ht="21" customHeight="1">
      <c r="A328" s="196" t="s">
        <v>785</v>
      </c>
      <c r="B328" s="34" t="s">
        <v>20</v>
      </c>
      <c r="C328" s="34" t="s">
        <v>225</v>
      </c>
      <c r="D328" s="34" t="s">
        <v>225</v>
      </c>
      <c r="E328" s="36" t="s">
        <v>784</v>
      </c>
      <c r="F328" s="34"/>
      <c r="G328" s="31">
        <f>SUM(G329+G330)</f>
        <v>712007</v>
      </c>
    </row>
    <row r="329" spans="1:7" ht="31.5" customHeight="1">
      <c r="A329" s="40" t="s">
        <v>156</v>
      </c>
      <c r="B329" s="34" t="s">
        <v>20</v>
      </c>
      <c r="C329" s="34" t="s">
        <v>225</v>
      </c>
      <c r="D329" s="34" t="s">
        <v>225</v>
      </c>
      <c r="E329" s="36" t="s">
        <v>784</v>
      </c>
      <c r="F329" s="34" t="s">
        <v>214</v>
      </c>
      <c r="G329" s="31">
        <v>609297</v>
      </c>
    </row>
    <row r="330" spans="1:7" ht="21" customHeight="1">
      <c r="A330" s="40" t="s">
        <v>237</v>
      </c>
      <c r="B330" s="34" t="s">
        <v>20</v>
      </c>
      <c r="C330" s="34" t="s">
        <v>225</v>
      </c>
      <c r="D330" s="34" t="s">
        <v>225</v>
      </c>
      <c r="E330" s="36" t="s">
        <v>784</v>
      </c>
      <c r="F330" s="34" t="s">
        <v>236</v>
      </c>
      <c r="G330" s="31">
        <v>102710</v>
      </c>
    </row>
    <row r="331" spans="1:7" ht="21" customHeight="1">
      <c r="A331" s="18" t="s">
        <v>10</v>
      </c>
      <c r="B331" s="34" t="s">
        <v>20</v>
      </c>
      <c r="C331" s="34" t="s">
        <v>225</v>
      </c>
      <c r="D331" s="34" t="s">
        <v>225</v>
      </c>
      <c r="E331" s="36" t="s">
        <v>42</v>
      </c>
      <c r="F331" s="34"/>
      <c r="G331" s="31">
        <f>SUM(G332)</f>
        <v>1358383</v>
      </c>
    </row>
    <row r="332" spans="1:7" ht="17.25" customHeight="1">
      <c r="A332" s="20" t="s">
        <v>131</v>
      </c>
      <c r="B332" s="34" t="s">
        <v>20</v>
      </c>
      <c r="C332" s="34" t="s">
        <v>225</v>
      </c>
      <c r="D332" s="34" t="s">
        <v>225</v>
      </c>
      <c r="E332" s="36" t="s">
        <v>132</v>
      </c>
      <c r="F332" s="34"/>
      <c r="G332" s="31">
        <f>SUM(G333:G334)</f>
        <v>1358383</v>
      </c>
    </row>
    <row r="333" spans="1:7" ht="27" customHeight="1">
      <c r="A333" s="40" t="s">
        <v>156</v>
      </c>
      <c r="B333" s="34" t="s">
        <v>20</v>
      </c>
      <c r="C333" s="34" t="s">
        <v>225</v>
      </c>
      <c r="D333" s="34" t="s">
        <v>225</v>
      </c>
      <c r="E333" s="36" t="s">
        <v>132</v>
      </c>
      <c r="F333" s="34" t="s">
        <v>214</v>
      </c>
      <c r="G333" s="31">
        <v>358383</v>
      </c>
    </row>
    <row r="334" spans="1:7" ht="15">
      <c r="A334" s="40" t="s">
        <v>237</v>
      </c>
      <c r="B334" s="34" t="s">
        <v>20</v>
      </c>
      <c r="C334" s="34" t="s">
        <v>225</v>
      </c>
      <c r="D334" s="34" t="s">
        <v>225</v>
      </c>
      <c r="E334" s="36" t="s">
        <v>132</v>
      </c>
      <c r="F334" s="34" t="s">
        <v>236</v>
      </c>
      <c r="G334" s="31">
        <v>1000000</v>
      </c>
    </row>
    <row r="335" spans="1:7" ht="15">
      <c r="A335" s="45" t="s">
        <v>228</v>
      </c>
      <c r="B335" s="34" t="s">
        <v>20</v>
      </c>
      <c r="C335" s="39" t="s">
        <v>225</v>
      </c>
      <c r="D335" s="39" t="s">
        <v>229</v>
      </c>
      <c r="E335" s="38"/>
      <c r="F335" s="34"/>
      <c r="G335" s="30">
        <f>SUM(G336)</f>
        <v>7014786</v>
      </c>
    </row>
    <row r="336" spans="1:7" ht="30.75" customHeight="1">
      <c r="A336" s="9" t="s">
        <v>269</v>
      </c>
      <c r="B336" s="34" t="s">
        <v>20</v>
      </c>
      <c r="C336" s="34" t="s">
        <v>225</v>
      </c>
      <c r="D336" s="34" t="s">
        <v>229</v>
      </c>
      <c r="E336" s="34" t="s">
        <v>407</v>
      </c>
      <c r="F336" s="34"/>
      <c r="G336" s="31">
        <f>SUM(G338)</f>
        <v>7014786</v>
      </c>
    </row>
    <row r="337" spans="1:7" ht="44.25" customHeight="1">
      <c r="A337" s="9" t="s">
        <v>484</v>
      </c>
      <c r="B337" s="34" t="s">
        <v>20</v>
      </c>
      <c r="C337" s="34" t="s">
        <v>225</v>
      </c>
      <c r="D337" s="34" t="s">
        <v>229</v>
      </c>
      <c r="E337" s="34" t="s">
        <v>485</v>
      </c>
      <c r="F337" s="34"/>
      <c r="G337" s="31">
        <f>SUM(G338)</f>
        <v>7014786</v>
      </c>
    </row>
    <row r="338" spans="1:7" ht="29.25" customHeight="1">
      <c r="A338" s="47" t="s">
        <v>12</v>
      </c>
      <c r="B338" s="34" t="s">
        <v>20</v>
      </c>
      <c r="C338" s="34" t="s">
        <v>225</v>
      </c>
      <c r="D338" s="34" t="s">
        <v>229</v>
      </c>
      <c r="E338" s="34" t="s">
        <v>11</v>
      </c>
      <c r="F338" s="34"/>
      <c r="G338" s="31">
        <f>SUM(G339+G341+G345)</f>
        <v>7014786</v>
      </c>
    </row>
    <row r="339" spans="1:7" ht="45">
      <c r="A339" s="43" t="s">
        <v>198</v>
      </c>
      <c r="B339" s="34" t="s">
        <v>20</v>
      </c>
      <c r="C339" s="34" t="s">
        <v>225</v>
      </c>
      <c r="D339" s="34" t="s">
        <v>229</v>
      </c>
      <c r="E339" s="34" t="s">
        <v>13</v>
      </c>
      <c r="F339" s="34"/>
      <c r="G339" s="31">
        <f>SUM(G340)</f>
        <v>71182</v>
      </c>
    </row>
    <row r="340" spans="1:7" ht="60">
      <c r="A340" s="43" t="s">
        <v>193</v>
      </c>
      <c r="B340" s="34" t="s">
        <v>20</v>
      </c>
      <c r="C340" s="34" t="s">
        <v>225</v>
      </c>
      <c r="D340" s="34" t="s">
        <v>229</v>
      </c>
      <c r="E340" s="34" t="s">
        <v>13</v>
      </c>
      <c r="F340" s="34" t="s">
        <v>211</v>
      </c>
      <c r="G340" s="31">
        <v>71182</v>
      </c>
    </row>
    <row r="341" spans="1:7" ht="36" customHeight="1">
      <c r="A341" s="43" t="s">
        <v>287</v>
      </c>
      <c r="B341" s="34" t="s">
        <v>20</v>
      </c>
      <c r="C341" s="34" t="s">
        <v>225</v>
      </c>
      <c r="D341" s="34" t="s">
        <v>229</v>
      </c>
      <c r="E341" s="34" t="s">
        <v>14</v>
      </c>
      <c r="F341" s="34"/>
      <c r="G341" s="31">
        <f>SUM(G342:G344)</f>
        <v>6893604</v>
      </c>
    </row>
    <row r="342" spans="1:7" ht="60">
      <c r="A342" s="47" t="s">
        <v>282</v>
      </c>
      <c r="B342" s="34" t="s">
        <v>20</v>
      </c>
      <c r="C342" s="34" t="s">
        <v>225</v>
      </c>
      <c r="D342" s="34" t="s">
        <v>229</v>
      </c>
      <c r="E342" s="34" t="s">
        <v>488</v>
      </c>
      <c r="F342" s="34" t="s">
        <v>211</v>
      </c>
      <c r="G342" s="31">
        <v>6118100</v>
      </c>
    </row>
    <row r="343" spans="1:7" ht="32.25" customHeight="1">
      <c r="A343" s="40" t="s">
        <v>156</v>
      </c>
      <c r="B343" s="34" t="s">
        <v>20</v>
      </c>
      <c r="C343" s="34" t="s">
        <v>225</v>
      </c>
      <c r="D343" s="34" t="s">
        <v>229</v>
      </c>
      <c r="E343" s="34" t="s">
        <v>15</v>
      </c>
      <c r="F343" s="34" t="s">
        <v>214</v>
      </c>
      <c r="G343" s="31">
        <v>759120</v>
      </c>
    </row>
    <row r="344" spans="1:7" ht="17.25" customHeight="1">
      <c r="A344" s="43" t="s">
        <v>216</v>
      </c>
      <c r="B344" s="34" t="s">
        <v>20</v>
      </c>
      <c r="C344" s="34" t="s">
        <v>225</v>
      </c>
      <c r="D344" s="34" t="s">
        <v>229</v>
      </c>
      <c r="E344" s="34" t="s">
        <v>15</v>
      </c>
      <c r="F344" s="34" t="s">
        <v>215</v>
      </c>
      <c r="G344" s="31">
        <v>16384</v>
      </c>
    </row>
    <row r="345" spans="1:7" ht="15">
      <c r="A345" s="88" t="s">
        <v>134</v>
      </c>
      <c r="B345" s="34" t="s">
        <v>20</v>
      </c>
      <c r="C345" s="34" t="s">
        <v>225</v>
      </c>
      <c r="D345" s="34" t="s">
        <v>229</v>
      </c>
      <c r="E345" s="34" t="s">
        <v>137</v>
      </c>
      <c r="F345" s="34"/>
      <c r="G345" s="31">
        <f>SUM(G346)</f>
        <v>50000</v>
      </c>
    </row>
    <row r="346" spans="1:7" ht="30">
      <c r="A346" s="40" t="s">
        <v>156</v>
      </c>
      <c r="B346" s="34" t="s">
        <v>20</v>
      </c>
      <c r="C346" s="34" t="s">
        <v>225</v>
      </c>
      <c r="D346" s="34" t="s">
        <v>229</v>
      </c>
      <c r="E346" s="34" t="s">
        <v>137</v>
      </c>
      <c r="F346" s="34" t="s">
        <v>214</v>
      </c>
      <c r="G346" s="31">
        <v>50000</v>
      </c>
    </row>
    <row r="347" spans="1:7" ht="21.75" customHeight="1">
      <c r="A347" s="45" t="s">
        <v>230</v>
      </c>
      <c r="B347" s="34" t="s">
        <v>20</v>
      </c>
      <c r="C347" s="39" t="s">
        <v>232</v>
      </c>
      <c r="D347" s="39"/>
      <c r="E347" s="38"/>
      <c r="F347" s="34"/>
      <c r="G347" s="30">
        <f>SUM(G348+G371)</f>
        <v>12737168.37</v>
      </c>
    </row>
    <row r="348" spans="1:7" ht="17.25" customHeight="1">
      <c r="A348" s="45" t="s">
        <v>231</v>
      </c>
      <c r="B348" s="34" t="s">
        <v>20</v>
      </c>
      <c r="C348" s="39" t="s">
        <v>232</v>
      </c>
      <c r="D348" s="39" t="s">
        <v>208</v>
      </c>
      <c r="E348" s="38"/>
      <c r="F348" s="34"/>
      <c r="G348" s="30">
        <f>SUM(G349)</f>
        <v>11620537.37</v>
      </c>
    </row>
    <row r="349" spans="1:7" ht="30">
      <c r="A349" s="9" t="s">
        <v>427</v>
      </c>
      <c r="B349" s="34" t="s">
        <v>20</v>
      </c>
      <c r="C349" s="34" t="s">
        <v>232</v>
      </c>
      <c r="D349" s="34" t="s">
        <v>208</v>
      </c>
      <c r="E349" s="36" t="s">
        <v>428</v>
      </c>
      <c r="F349" s="34"/>
      <c r="G349" s="31">
        <f>SUM(G355+G365+G350)</f>
        <v>11620537.37</v>
      </c>
    </row>
    <row r="350" spans="1:7" ht="30">
      <c r="A350" s="9" t="s">
        <v>93</v>
      </c>
      <c r="B350" s="34" t="s">
        <v>20</v>
      </c>
      <c r="C350" s="34" t="s">
        <v>232</v>
      </c>
      <c r="D350" s="34" t="s">
        <v>208</v>
      </c>
      <c r="E350" s="36" t="s">
        <v>92</v>
      </c>
      <c r="F350" s="34"/>
      <c r="G350" s="31">
        <f>SUM(G351)</f>
        <v>758978.1</v>
      </c>
    </row>
    <row r="351" spans="1:7" ht="30">
      <c r="A351" s="9" t="s">
        <v>91</v>
      </c>
      <c r="B351" s="34" t="s">
        <v>20</v>
      </c>
      <c r="C351" s="34" t="s">
        <v>232</v>
      </c>
      <c r="D351" s="34" t="s">
        <v>208</v>
      </c>
      <c r="E351" s="36" t="s">
        <v>342</v>
      </c>
      <c r="F351" s="34"/>
      <c r="G351" s="31">
        <f>SUM(G352)</f>
        <v>758978.1</v>
      </c>
    </row>
    <row r="352" spans="1:7" ht="30">
      <c r="A352" s="43" t="s">
        <v>287</v>
      </c>
      <c r="B352" s="34" t="s">
        <v>20</v>
      </c>
      <c r="C352" s="34" t="s">
        <v>232</v>
      </c>
      <c r="D352" s="34" t="s">
        <v>208</v>
      </c>
      <c r="E352" s="36" t="s">
        <v>94</v>
      </c>
      <c r="F352" s="34"/>
      <c r="G352" s="31">
        <f>SUM(G353:G354)</f>
        <v>758978.1</v>
      </c>
    </row>
    <row r="353" spans="1:7" ht="60">
      <c r="A353" s="47" t="s">
        <v>282</v>
      </c>
      <c r="B353" s="34" t="s">
        <v>20</v>
      </c>
      <c r="C353" s="34" t="s">
        <v>232</v>
      </c>
      <c r="D353" s="34" t="s">
        <v>208</v>
      </c>
      <c r="E353" s="36" t="s">
        <v>94</v>
      </c>
      <c r="F353" s="34" t="s">
        <v>211</v>
      </c>
      <c r="G353" s="31">
        <v>490594</v>
      </c>
    </row>
    <row r="354" spans="1:7" ht="31.5" customHeight="1">
      <c r="A354" s="40" t="s">
        <v>156</v>
      </c>
      <c r="B354" s="34" t="s">
        <v>20</v>
      </c>
      <c r="C354" s="34" t="s">
        <v>232</v>
      </c>
      <c r="D354" s="34" t="s">
        <v>208</v>
      </c>
      <c r="E354" s="36" t="s">
        <v>94</v>
      </c>
      <c r="F354" s="34" t="s">
        <v>214</v>
      </c>
      <c r="G354" s="31">
        <v>268384.1</v>
      </c>
    </row>
    <row r="355" spans="1:7" ht="30">
      <c r="A355" s="48" t="s">
        <v>429</v>
      </c>
      <c r="B355" s="34" t="s">
        <v>20</v>
      </c>
      <c r="C355" s="34" t="s">
        <v>232</v>
      </c>
      <c r="D355" s="34" t="s">
        <v>208</v>
      </c>
      <c r="E355" s="34" t="s">
        <v>430</v>
      </c>
      <c r="F355" s="34"/>
      <c r="G355" s="31">
        <f>SUM(G356)</f>
        <v>5713609.27</v>
      </c>
    </row>
    <row r="356" spans="1:7" ht="18" customHeight="1">
      <c r="A356" s="43" t="s">
        <v>431</v>
      </c>
      <c r="B356" s="34" t="s">
        <v>20</v>
      </c>
      <c r="C356" s="34" t="s">
        <v>232</v>
      </c>
      <c r="D356" s="34" t="s">
        <v>208</v>
      </c>
      <c r="E356" s="34" t="s">
        <v>432</v>
      </c>
      <c r="F356" s="34"/>
      <c r="G356" s="31">
        <f>SUM(G361+G359+G357)</f>
        <v>5713609.27</v>
      </c>
    </row>
    <row r="357" spans="1:7" ht="35.25" customHeight="1">
      <c r="A357" s="48" t="s">
        <v>822</v>
      </c>
      <c r="B357" s="34" t="s">
        <v>20</v>
      </c>
      <c r="C357" s="34" t="s">
        <v>232</v>
      </c>
      <c r="D357" s="34" t="s">
        <v>208</v>
      </c>
      <c r="E357" s="34" t="s">
        <v>821</v>
      </c>
      <c r="F357" s="34"/>
      <c r="G357" s="31">
        <f>SUM(G358)</f>
        <v>1008425</v>
      </c>
    </row>
    <row r="358" spans="1:7" ht="29.25" customHeight="1">
      <c r="A358" s="40" t="s">
        <v>156</v>
      </c>
      <c r="B358" s="34" t="s">
        <v>20</v>
      </c>
      <c r="C358" s="34" t="s">
        <v>232</v>
      </c>
      <c r="D358" s="34" t="s">
        <v>208</v>
      </c>
      <c r="E358" s="34" t="s">
        <v>821</v>
      </c>
      <c r="F358" s="34" t="s">
        <v>214</v>
      </c>
      <c r="G358" s="31">
        <v>1008425</v>
      </c>
    </row>
    <row r="359" spans="1:7" ht="18" customHeight="1">
      <c r="A359" s="43" t="s">
        <v>800</v>
      </c>
      <c r="B359" s="34" t="s">
        <v>20</v>
      </c>
      <c r="C359" s="34" t="s">
        <v>232</v>
      </c>
      <c r="D359" s="34" t="s">
        <v>208</v>
      </c>
      <c r="E359" s="34" t="s">
        <v>801</v>
      </c>
      <c r="F359" s="34"/>
      <c r="G359" s="31">
        <f>SUM(G360)</f>
        <v>52750</v>
      </c>
    </row>
    <row r="360" spans="1:7" ht="25.5" customHeight="1">
      <c r="A360" s="40" t="s">
        <v>156</v>
      </c>
      <c r="B360" s="34" t="s">
        <v>20</v>
      </c>
      <c r="C360" s="34" t="s">
        <v>232</v>
      </c>
      <c r="D360" s="34" t="s">
        <v>208</v>
      </c>
      <c r="E360" s="34" t="s">
        <v>801</v>
      </c>
      <c r="F360" s="34" t="s">
        <v>214</v>
      </c>
      <c r="G360" s="31">
        <v>52750</v>
      </c>
    </row>
    <row r="361" spans="1:7" ht="28.5" customHeight="1">
      <c r="A361" s="43" t="s">
        <v>287</v>
      </c>
      <c r="B361" s="34" t="s">
        <v>20</v>
      </c>
      <c r="C361" s="34" t="s">
        <v>232</v>
      </c>
      <c r="D361" s="34" t="s">
        <v>208</v>
      </c>
      <c r="E361" s="34" t="s">
        <v>433</v>
      </c>
      <c r="F361" s="34"/>
      <c r="G361" s="31">
        <f>SUM(G362:G364)</f>
        <v>4652434.27</v>
      </c>
    </row>
    <row r="362" spans="1:7" ht="60">
      <c r="A362" s="47" t="s">
        <v>282</v>
      </c>
      <c r="B362" s="34" t="s">
        <v>20</v>
      </c>
      <c r="C362" s="34" t="s">
        <v>232</v>
      </c>
      <c r="D362" s="34" t="s">
        <v>208</v>
      </c>
      <c r="E362" s="34" t="s">
        <v>434</v>
      </c>
      <c r="F362" s="34" t="s">
        <v>211</v>
      </c>
      <c r="G362" s="31">
        <v>3739344</v>
      </c>
    </row>
    <row r="363" spans="1:7" ht="33.75" customHeight="1">
      <c r="A363" s="40" t="s">
        <v>156</v>
      </c>
      <c r="B363" s="34" t="s">
        <v>20</v>
      </c>
      <c r="C363" s="34" t="s">
        <v>232</v>
      </c>
      <c r="D363" s="34" t="s">
        <v>208</v>
      </c>
      <c r="E363" s="34" t="s">
        <v>435</v>
      </c>
      <c r="F363" s="34" t="s">
        <v>214</v>
      </c>
      <c r="G363" s="31">
        <v>855696.27</v>
      </c>
    </row>
    <row r="364" spans="1:7" ht="22.5" customHeight="1">
      <c r="A364" s="43" t="s">
        <v>216</v>
      </c>
      <c r="B364" s="34" t="s">
        <v>20</v>
      </c>
      <c r="C364" s="34" t="s">
        <v>232</v>
      </c>
      <c r="D364" s="34" t="s">
        <v>208</v>
      </c>
      <c r="E364" s="34" t="s">
        <v>433</v>
      </c>
      <c r="F364" s="34" t="s">
        <v>215</v>
      </c>
      <c r="G364" s="31">
        <v>57394</v>
      </c>
    </row>
    <row r="365" spans="1:7" ht="31.5" customHeight="1">
      <c r="A365" s="43" t="s">
        <v>436</v>
      </c>
      <c r="B365" s="34" t="s">
        <v>20</v>
      </c>
      <c r="C365" s="34" t="s">
        <v>232</v>
      </c>
      <c r="D365" s="34" t="s">
        <v>208</v>
      </c>
      <c r="E365" s="34" t="s">
        <v>437</v>
      </c>
      <c r="F365" s="34"/>
      <c r="G365" s="31">
        <f>SUM(G367)</f>
        <v>5147950</v>
      </c>
    </row>
    <row r="366" spans="1:7" ht="30">
      <c r="A366" s="43" t="s">
        <v>438</v>
      </c>
      <c r="B366" s="34" t="s">
        <v>20</v>
      </c>
      <c r="C366" s="34" t="s">
        <v>232</v>
      </c>
      <c r="D366" s="34" t="s">
        <v>208</v>
      </c>
      <c r="E366" s="34" t="s">
        <v>439</v>
      </c>
      <c r="F366" s="34"/>
      <c r="G366" s="31">
        <f>SUM(G367)</f>
        <v>5147950</v>
      </c>
    </row>
    <row r="367" spans="1:7" ht="30">
      <c r="A367" s="43" t="s">
        <v>287</v>
      </c>
      <c r="B367" s="34" t="s">
        <v>20</v>
      </c>
      <c r="C367" s="34" t="s">
        <v>232</v>
      </c>
      <c r="D367" s="34" t="s">
        <v>208</v>
      </c>
      <c r="E367" s="34" t="s">
        <v>440</v>
      </c>
      <c r="F367" s="34"/>
      <c r="G367" s="31">
        <f>SUM(G368:G370)</f>
        <v>5147950</v>
      </c>
    </row>
    <row r="368" spans="1:7" ht="27.75" customHeight="1">
      <c r="A368" s="47" t="s">
        <v>282</v>
      </c>
      <c r="B368" s="34" t="s">
        <v>20</v>
      </c>
      <c r="C368" s="34" t="s">
        <v>232</v>
      </c>
      <c r="D368" s="34" t="s">
        <v>208</v>
      </c>
      <c r="E368" s="34" t="s">
        <v>440</v>
      </c>
      <c r="F368" s="34" t="s">
        <v>211</v>
      </c>
      <c r="G368" s="31">
        <v>3046827</v>
      </c>
    </row>
    <row r="369" spans="1:7" ht="28.5" customHeight="1">
      <c r="A369" s="40" t="s">
        <v>156</v>
      </c>
      <c r="B369" s="34" t="s">
        <v>20</v>
      </c>
      <c r="C369" s="34" t="s">
        <v>232</v>
      </c>
      <c r="D369" s="34" t="s">
        <v>208</v>
      </c>
      <c r="E369" s="34" t="s">
        <v>440</v>
      </c>
      <c r="F369" s="34" t="s">
        <v>214</v>
      </c>
      <c r="G369" s="31">
        <v>1256827</v>
      </c>
    </row>
    <row r="370" spans="1:7" ht="14.25" customHeight="1">
      <c r="A370" s="43" t="s">
        <v>216</v>
      </c>
      <c r="B370" s="34" t="s">
        <v>20</v>
      </c>
      <c r="C370" s="34" t="s">
        <v>232</v>
      </c>
      <c r="D370" s="34" t="s">
        <v>208</v>
      </c>
      <c r="E370" s="34" t="s">
        <v>441</v>
      </c>
      <c r="F370" s="34" t="s">
        <v>215</v>
      </c>
      <c r="G370" s="31">
        <v>844296</v>
      </c>
    </row>
    <row r="371" spans="1:7" ht="20.25" customHeight="1">
      <c r="A371" s="45" t="s">
        <v>233</v>
      </c>
      <c r="B371" s="34" t="s">
        <v>20</v>
      </c>
      <c r="C371" s="39" t="s">
        <v>232</v>
      </c>
      <c r="D371" s="39" t="s">
        <v>218</v>
      </c>
      <c r="E371" s="38"/>
      <c r="F371" s="34"/>
      <c r="G371" s="30">
        <f>SUM(G372)</f>
        <v>1116631</v>
      </c>
    </row>
    <row r="372" spans="1:7" ht="29.25" customHeight="1">
      <c r="A372" s="43" t="s">
        <v>271</v>
      </c>
      <c r="B372" s="34" t="s">
        <v>20</v>
      </c>
      <c r="C372" s="34" t="s">
        <v>232</v>
      </c>
      <c r="D372" s="34" t="s">
        <v>218</v>
      </c>
      <c r="E372" s="34" t="s">
        <v>442</v>
      </c>
      <c r="F372" s="34"/>
      <c r="G372" s="31">
        <f>SUM(G373+G377)</f>
        <v>1116631</v>
      </c>
    </row>
    <row r="373" spans="1:7" ht="30">
      <c r="A373" s="43" t="s">
        <v>429</v>
      </c>
      <c r="B373" s="34" t="s">
        <v>20</v>
      </c>
      <c r="C373" s="34" t="s">
        <v>232</v>
      </c>
      <c r="D373" s="34" t="s">
        <v>218</v>
      </c>
      <c r="E373" s="34" t="s">
        <v>49</v>
      </c>
      <c r="F373" s="34"/>
      <c r="G373" s="31">
        <f>SUM(G374)</f>
        <v>140000</v>
      </c>
    </row>
    <row r="374" spans="1:7" ht="135">
      <c r="A374" s="43" t="s">
        <v>51</v>
      </c>
      <c r="B374" s="34" t="s">
        <v>20</v>
      </c>
      <c r="C374" s="34" t="s">
        <v>232</v>
      </c>
      <c r="D374" s="34" t="s">
        <v>218</v>
      </c>
      <c r="E374" s="34" t="s">
        <v>50</v>
      </c>
      <c r="F374" s="34"/>
      <c r="G374" s="31">
        <f>SUM(G375)</f>
        <v>140000</v>
      </c>
    </row>
    <row r="375" spans="1:7" ht="102.75" customHeight="1">
      <c r="A375" s="43" t="s">
        <v>52</v>
      </c>
      <c r="B375" s="34" t="s">
        <v>20</v>
      </c>
      <c r="C375" s="34" t="s">
        <v>232</v>
      </c>
      <c r="D375" s="34" t="s">
        <v>218</v>
      </c>
      <c r="E375" s="34" t="s">
        <v>53</v>
      </c>
      <c r="F375" s="34"/>
      <c r="G375" s="31">
        <f>SUM(G376)</f>
        <v>140000</v>
      </c>
    </row>
    <row r="376" spans="1:7" ht="15">
      <c r="A376" s="43" t="s">
        <v>219</v>
      </c>
      <c r="B376" s="34" t="s">
        <v>20</v>
      </c>
      <c r="C376" s="34" t="s">
        <v>232</v>
      </c>
      <c r="D376" s="34" t="s">
        <v>218</v>
      </c>
      <c r="E376" s="34" t="s">
        <v>53</v>
      </c>
      <c r="F376" s="34" t="s">
        <v>276</v>
      </c>
      <c r="G376" s="31">
        <v>140000</v>
      </c>
    </row>
    <row r="377" spans="1:7" ht="45">
      <c r="A377" s="43" t="s">
        <v>436</v>
      </c>
      <c r="B377" s="34" t="s">
        <v>20</v>
      </c>
      <c r="C377" s="34" t="s">
        <v>232</v>
      </c>
      <c r="D377" s="34" t="s">
        <v>218</v>
      </c>
      <c r="E377" s="34" t="s">
        <v>437</v>
      </c>
      <c r="F377" s="34"/>
      <c r="G377" s="31">
        <f>SUM(G378)</f>
        <v>976631</v>
      </c>
    </row>
    <row r="378" spans="1:7" ht="36" customHeight="1">
      <c r="A378" s="43" t="s">
        <v>438</v>
      </c>
      <c r="B378" s="34" t="s">
        <v>20</v>
      </c>
      <c r="C378" s="34" t="s">
        <v>232</v>
      </c>
      <c r="D378" s="34" t="s">
        <v>218</v>
      </c>
      <c r="E378" s="34" t="s">
        <v>439</v>
      </c>
      <c r="F378" s="34"/>
      <c r="G378" s="31">
        <f>SUM(G379+G381)</f>
        <v>976631</v>
      </c>
    </row>
    <row r="379" spans="1:7" ht="45" customHeight="1">
      <c r="A379" s="43" t="s">
        <v>289</v>
      </c>
      <c r="B379" s="34" t="s">
        <v>20</v>
      </c>
      <c r="C379" s="34" t="s">
        <v>232</v>
      </c>
      <c r="D379" s="34" t="s">
        <v>218</v>
      </c>
      <c r="E379" s="34" t="s">
        <v>443</v>
      </c>
      <c r="F379" s="34"/>
      <c r="G379" s="31">
        <f>SUM(G380)</f>
        <v>24276</v>
      </c>
    </row>
    <row r="380" spans="1:7" ht="31.5" customHeight="1">
      <c r="A380" s="47" t="s">
        <v>282</v>
      </c>
      <c r="B380" s="34" t="s">
        <v>20</v>
      </c>
      <c r="C380" s="34" t="s">
        <v>232</v>
      </c>
      <c r="D380" s="34" t="s">
        <v>218</v>
      </c>
      <c r="E380" s="34" t="s">
        <v>443</v>
      </c>
      <c r="F380" s="34" t="s">
        <v>211</v>
      </c>
      <c r="G380" s="31">
        <v>24276</v>
      </c>
    </row>
    <row r="381" spans="1:7" ht="37.5" customHeight="1">
      <c r="A381" s="43" t="s">
        <v>287</v>
      </c>
      <c r="B381" s="34" t="s">
        <v>20</v>
      </c>
      <c r="C381" s="34" t="s">
        <v>232</v>
      </c>
      <c r="D381" s="34" t="s">
        <v>218</v>
      </c>
      <c r="E381" s="34" t="s">
        <v>440</v>
      </c>
      <c r="F381" s="34"/>
      <c r="G381" s="31">
        <f>SUM(G382:G384)</f>
        <v>952355</v>
      </c>
    </row>
    <row r="382" spans="1:7" ht="62.25" customHeight="1">
      <c r="A382" s="47" t="s">
        <v>282</v>
      </c>
      <c r="B382" s="34" t="s">
        <v>20</v>
      </c>
      <c r="C382" s="34" t="s">
        <v>232</v>
      </c>
      <c r="D382" s="34" t="s">
        <v>218</v>
      </c>
      <c r="E382" s="34" t="s">
        <v>440</v>
      </c>
      <c r="F382" s="34" t="s">
        <v>211</v>
      </c>
      <c r="G382" s="31">
        <v>676455</v>
      </c>
    </row>
    <row r="383" spans="1:7" ht="28.5" customHeight="1">
      <c r="A383" s="40" t="s">
        <v>156</v>
      </c>
      <c r="B383" s="34" t="s">
        <v>20</v>
      </c>
      <c r="C383" s="34" t="s">
        <v>232</v>
      </c>
      <c r="D383" s="34" t="s">
        <v>218</v>
      </c>
      <c r="E383" s="34" t="s">
        <v>440</v>
      </c>
      <c r="F383" s="34" t="s">
        <v>214</v>
      </c>
      <c r="G383" s="31">
        <v>272200</v>
      </c>
    </row>
    <row r="384" spans="1:7" ht="15">
      <c r="A384" s="43" t="s">
        <v>216</v>
      </c>
      <c r="B384" s="34" t="s">
        <v>20</v>
      </c>
      <c r="C384" s="34" t="s">
        <v>232</v>
      </c>
      <c r="D384" s="34" t="s">
        <v>218</v>
      </c>
      <c r="E384" s="34" t="s">
        <v>440</v>
      </c>
      <c r="F384" s="34" t="s">
        <v>215</v>
      </c>
      <c r="G384" s="31">
        <v>3700</v>
      </c>
    </row>
    <row r="385" spans="1:7" ht="24.75" customHeight="1">
      <c r="A385" s="45" t="s">
        <v>234</v>
      </c>
      <c r="B385" s="34" t="s">
        <v>20</v>
      </c>
      <c r="C385" s="38">
        <v>10</v>
      </c>
      <c r="D385" s="38"/>
      <c r="E385" s="38"/>
      <c r="F385" s="34"/>
      <c r="G385" s="30">
        <f>SUM(G386+G392+G438)</f>
        <v>47427023</v>
      </c>
    </row>
    <row r="386" spans="1:7" ht="18.75" customHeight="1">
      <c r="A386" s="45" t="s">
        <v>235</v>
      </c>
      <c r="B386" s="34" t="s">
        <v>20</v>
      </c>
      <c r="C386" s="38">
        <v>10</v>
      </c>
      <c r="D386" s="39" t="s">
        <v>208</v>
      </c>
      <c r="E386" s="38"/>
      <c r="F386" s="34"/>
      <c r="G386" s="30">
        <f>SUM(G387)</f>
        <v>258562</v>
      </c>
    </row>
    <row r="387" spans="1:7" ht="15.75" customHeight="1">
      <c r="A387" s="8" t="s">
        <v>249</v>
      </c>
      <c r="B387" s="34" t="s">
        <v>20</v>
      </c>
      <c r="C387" s="39" t="s">
        <v>194</v>
      </c>
      <c r="D387" s="38">
        <v>1</v>
      </c>
      <c r="E387" s="38" t="s">
        <v>309</v>
      </c>
      <c r="F387" s="34"/>
      <c r="G387" s="31">
        <f>SUM(G388)</f>
        <v>258562</v>
      </c>
    </row>
    <row r="388" spans="1:7" ht="70.5" customHeight="1">
      <c r="A388" s="43" t="s">
        <v>444</v>
      </c>
      <c r="B388" s="34" t="s">
        <v>20</v>
      </c>
      <c r="C388" s="36">
        <v>10</v>
      </c>
      <c r="D388" s="34" t="s">
        <v>208</v>
      </c>
      <c r="E388" s="36" t="s">
        <v>445</v>
      </c>
      <c r="F388" s="34"/>
      <c r="G388" s="31">
        <f>SUM(G390)</f>
        <v>258562</v>
      </c>
    </row>
    <row r="389" spans="1:7" ht="49.5" customHeight="1">
      <c r="A389" s="43" t="s">
        <v>74</v>
      </c>
      <c r="B389" s="34" t="s">
        <v>20</v>
      </c>
      <c r="C389" s="36">
        <v>10</v>
      </c>
      <c r="D389" s="34" t="s">
        <v>208</v>
      </c>
      <c r="E389" s="36" t="s">
        <v>446</v>
      </c>
      <c r="F389" s="34"/>
      <c r="G389" s="31">
        <f>SUM(G390)</f>
        <v>258562</v>
      </c>
    </row>
    <row r="390" spans="1:7" ht="30.75" customHeight="1">
      <c r="A390" s="43" t="s">
        <v>263</v>
      </c>
      <c r="B390" s="34" t="s">
        <v>20</v>
      </c>
      <c r="C390" s="36">
        <v>10</v>
      </c>
      <c r="D390" s="34" t="s">
        <v>208</v>
      </c>
      <c r="E390" s="36" t="s">
        <v>447</v>
      </c>
      <c r="F390" s="34"/>
      <c r="G390" s="31">
        <f>SUM(G391)</f>
        <v>258562</v>
      </c>
    </row>
    <row r="391" spans="1:7" ht="15">
      <c r="A391" s="43" t="s">
        <v>237</v>
      </c>
      <c r="B391" s="34" t="s">
        <v>20</v>
      </c>
      <c r="C391" s="36">
        <v>10</v>
      </c>
      <c r="D391" s="34" t="s">
        <v>208</v>
      </c>
      <c r="E391" s="36" t="s">
        <v>448</v>
      </c>
      <c r="F391" s="34" t="s">
        <v>236</v>
      </c>
      <c r="G391" s="31">
        <v>258562</v>
      </c>
    </row>
    <row r="392" spans="1:7" ht="15">
      <c r="A392" s="45" t="s">
        <v>238</v>
      </c>
      <c r="B392" s="34" t="s">
        <v>20</v>
      </c>
      <c r="C392" s="38">
        <v>10</v>
      </c>
      <c r="D392" s="39" t="s">
        <v>213</v>
      </c>
      <c r="E392" s="38"/>
      <c r="F392" s="34"/>
      <c r="G392" s="30">
        <f>SUM(G393+G398+G419+G429)</f>
        <v>32181413</v>
      </c>
    </row>
    <row r="393" spans="1:7" ht="43.5">
      <c r="A393" s="8" t="s">
        <v>267</v>
      </c>
      <c r="B393" s="34" t="s">
        <v>20</v>
      </c>
      <c r="C393" s="38">
        <v>10</v>
      </c>
      <c r="D393" s="39" t="s">
        <v>213</v>
      </c>
      <c r="E393" s="38" t="s">
        <v>449</v>
      </c>
      <c r="F393" s="39"/>
      <c r="G393" s="30">
        <f>SUM(G394)</f>
        <v>910502</v>
      </c>
    </row>
    <row r="394" spans="1:7" ht="45">
      <c r="A394" s="47" t="s">
        <v>436</v>
      </c>
      <c r="B394" s="34" t="s">
        <v>20</v>
      </c>
      <c r="C394" s="36">
        <v>10</v>
      </c>
      <c r="D394" s="34" t="s">
        <v>213</v>
      </c>
      <c r="E394" s="36" t="s">
        <v>437</v>
      </c>
      <c r="F394" s="34"/>
      <c r="G394" s="31">
        <f>SUM(G396)</f>
        <v>910502</v>
      </c>
    </row>
    <row r="395" spans="1:7" ht="30">
      <c r="A395" s="47" t="s">
        <v>75</v>
      </c>
      <c r="B395" s="34" t="s">
        <v>20</v>
      </c>
      <c r="C395" s="36">
        <v>10</v>
      </c>
      <c r="D395" s="34" t="s">
        <v>213</v>
      </c>
      <c r="E395" s="36" t="s">
        <v>450</v>
      </c>
      <c r="F395" s="34"/>
      <c r="G395" s="31">
        <f>SUM(G396)</f>
        <v>910502</v>
      </c>
    </row>
    <row r="396" spans="1:7" ht="45">
      <c r="A396" s="43" t="s">
        <v>451</v>
      </c>
      <c r="B396" s="34" t="s">
        <v>20</v>
      </c>
      <c r="C396" s="36">
        <v>10</v>
      </c>
      <c r="D396" s="34" t="s">
        <v>213</v>
      </c>
      <c r="E396" s="36" t="s">
        <v>452</v>
      </c>
      <c r="F396" s="34"/>
      <c r="G396" s="31">
        <f>SUM(G397)</f>
        <v>910502</v>
      </c>
    </row>
    <row r="397" spans="1:7" ht="18.75" customHeight="1">
      <c r="A397" s="43" t="s">
        <v>237</v>
      </c>
      <c r="B397" s="34" t="s">
        <v>20</v>
      </c>
      <c r="C397" s="36">
        <v>10</v>
      </c>
      <c r="D397" s="34" t="s">
        <v>213</v>
      </c>
      <c r="E397" s="36" t="s">
        <v>453</v>
      </c>
      <c r="F397" s="34" t="s">
        <v>236</v>
      </c>
      <c r="G397" s="31">
        <v>910502</v>
      </c>
    </row>
    <row r="398" spans="1:7" ht="43.5">
      <c r="A398" s="8" t="s">
        <v>249</v>
      </c>
      <c r="B398" s="34" t="s">
        <v>20</v>
      </c>
      <c r="C398" s="39" t="s">
        <v>194</v>
      </c>
      <c r="D398" s="34" t="s">
        <v>213</v>
      </c>
      <c r="E398" s="38" t="s">
        <v>309</v>
      </c>
      <c r="F398" s="34"/>
      <c r="G398" s="31">
        <f>SUM(G399+G415)</f>
        <v>12394957</v>
      </c>
    </row>
    <row r="399" spans="1:7" ht="20.25" customHeight="1">
      <c r="A399" s="49" t="s">
        <v>444</v>
      </c>
      <c r="B399" s="34" t="s">
        <v>20</v>
      </c>
      <c r="C399" s="38">
        <v>10</v>
      </c>
      <c r="D399" s="39" t="s">
        <v>213</v>
      </c>
      <c r="E399" s="38" t="s">
        <v>445</v>
      </c>
      <c r="F399" s="39"/>
      <c r="G399" s="30">
        <f>SUM(G400+G404+G411)</f>
        <v>10339191</v>
      </c>
    </row>
    <row r="400" spans="1:7" ht="30">
      <c r="A400" s="43" t="s">
        <v>76</v>
      </c>
      <c r="B400" s="34" t="s">
        <v>20</v>
      </c>
      <c r="C400" s="36">
        <v>10</v>
      </c>
      <c r="D400" s="34" t="s">
        <v>213</v>
      </c>
      <c r="E400" s="36" t="s">
        <v>454</v>
      </c>
      <c r="F400" s="34"/>
      <c r="G400" s="31">
        <f>SUM(G401)</f>
        <v>284626</v>
      </c>
    </row>
    <row r="401" spans="1:7" ht="30">
      <c r="A401" s="47" t="s">
        <v>466</v>
      </c>
      <c r="B401" s="34" t="s">
        <v>20</v>
      </c>
      <c r="C401" s="36">
        <v>10</v>
      </c>
      <c r="D401" s="34" t="s">
        <v>213</v>
      </c>
      <c r="E401" s="36" t="s">
        <v>458</v>
      </c>
      <c r="F401" s="34"/>
      <c r="G401" s="31">
        <f>SUM(G403+G402)</f>
        <v>284626</v>
      </c>
    </row>
    <row r="402" spans="1:7" ht="33.75" customHeight="1">
      <c r="A402" s="40" t="s">
        <v>156</v>
      </c>
      <c r="B402" s="34" t="s">
        <v>20</v>
      </c>
      <c r="C402" s="36">
        <v>10</v>
      </c>
      <c r="D402" s="34" t="s">
        <v>213</v>
      </c>
      <c r="E402" s="36" t="s">
        <v>458</v>
      </c>
      <c r="F402" s="34" t="s">
        <v>214</v>
      </c>
      <c r="G402" s="31">
        <v>4500</v>
      </c>
    </row>
    <row r="403" spans="1:7" ht="15">
      <c r="A403" s="43" t="s">
        <v>237</v>
      </c>
      <c r="B403" s="34" t="s">
        <v>20</v>
      </c>
      <c r="C403" s="36">
        <v>10</v>
      </c>
      <c r="D403" s="34" t="s">
        <v>213</v>
      </c>
      <c r="E403" s="36" t="s">
        <v>458</v>
      </c>
      <c r="F403" s="34" t="s">
        <v>236</v>
      </c>
      <c r="G403" s="31">
        <v>280126</v>
      </c>
    </row>
    <row r="404" spans="1:7" ht="30.75" customHeight="1">
      <c r="A404" s="43" t="s">
        <v>727</v>
      </c>
      <c r="B404" s="34" t="s">
        <v>20</v>
      </c>
      <c r="C404" s="36">
        <v>10</v>
      </c>
      <c r="D404" s="34" t="s">
        <v>213</v>
      </c>
      <c r="E404" s="36" t="s">
        <v>459</v>
      </c>
      <c r="F404" s="34"/>
      <c r="G404" s="31">
        <f>SUM(G408+G405)</f>
        <v>9218916</v>
      </c>
    </row>
    <row r="405" spans="1:7" ht="15">
      <c r="A405" s="78" t="s">
        <v>265</v>
      </c>
      <c r="B405" s="34" t="s">
        <v>20</v>
      </c>
      <c r="C405" s="36">
        <v>10</v>
      </c>
      <c r="D405" s="34" t="s">
        <v>213</v>
      </c>
      <c r="E405" s="36" t="s">
        <v>460</v>
      </c>
      <c r="F405" s="34"/>
      <c r="G405" s="31">
        <f>SUM(G407+G406)</f>
        <v>7008916</v>
      </c>
    </row>
    <row r="406" spans="1:7" ht="31.5" customHeight="1">
      <c r="A406" s="40" t="s">
        <v>156</v>
      </c>
      <c r="B406" s="34" t="s">
        <v>20</v>
      </c>
      <c r="C406" s="36">
        <v>10</v>
      </c>
      <c r="D406" s="34" t="s">
        <v>213</v>
      </c>
      <c r="E406" s="36" t="s">
        <v>460</v>
      </c>
      <c r="F406" s="34" t="s">
        <v>214</v>
      </c>
      <c r="G406" s="31">
        <v>110000</v>
      </c>
    </row>
    <row r="407" spans="1:7" ht="15">
      <c r="A407" s="43" t="s">
        <v>237</v>
      </c>
      <c r="B407" s="34" t="s">
        <v>20</v>
      </c>
      <c r="C407" s="36">
        <v>10</v>
      </c>
      <c r="D407" s="34" t="s">
        <v>213</v>
      </c>
      <c r="E407" s="36" t="s">
        <v>461</v>
      </c>
      <c r="F407" s="34" t="s">
        <v>236</v>
      </c>
      <c r="G407" s="31">
        <v>6898916</v>
      </c>
    </row>
    <row r="408" spans="1:7" ht="15">
      <c r="A408" s="48" t="s">
        <v>266</v>
      </c>
      <c r="B408" s="34" t="s">
        <v>20</v>
      </c>
      <c r="C408" s="36">
        <v>10</v>
      </c>
      <c r="D408" s="34" t="s">
        <v>213</v>
      </c>
      <c r="E408" s="36" t="s">
        <v>462</v>
      </c>
      <c r="F408" s="34"/>
      <c r="G408" s="31">
        <f>SUM(G410+G409)</f>
        <v>2210000</v>
      </c>
    </row>
    <row r="409" spans="1:7" ht="31.5" customHeight="1">
      <c r="A409" s="40" t="s">
        <v>156</v>
      </c>
      <c r="B409" s="34" t="s">
        <v>20</v>
      </c>
      <c r="C409" s="36">
        <v>10</v>
      </c>
      <c r="D409" s="34" t="s">
        <v>213</v>
      </c>
      <c r="E409" s="36" t="s">
        <v>463</v>
      </c>
      <c r="F409" s="34" t="s">
        <v>214</v>
      </c>
      <c r="G409" s="31">
        <v>40000</v>
      </c>
    </row>
    <row r="410" spans="1:7" ht="18" customHeight="1">
      <c r="A410" s="43" t="s">
        <v>237</v>
      </c>
      <c r="B410" s="34" t="s">
        <v>20</v>
      </c>
      <c r="C410" s="36">
        <v>10</v>
      </c>
      <c r="D410" s="34" t="s">
        <v>213</v>
      </c>
      <c r="E410" s="36" t="s">
        <v>463</v>
      </c>
      <c r="F410" s="34" t="s">
        <v>236</v>
      </c>
      <c r="G410" s="31">
        <v>2170000</v>
      </c>
    </row>
    <row r="411" spans="1:7" ht="32.25" customHeight="1">
      <c r="A411" s="43" t="s">
        <v>101</v>
      </c>
      <c r="B411" s="34" t="s">
        <v>20</v>
      </c>
      <c r="C411" s="36">
        <v>10</v>
      </c>
      <c r="D411" s="34" t="s">
        <v>213</v>
      </c>
      <c r="E411" s="36" t="s">
        <v>464</v>
      </c>
      <c r="F411" s="34"/>
      <c r="G411" s="31">
        <f>SUM(G412)</f>
        <v>835649</v>
      </c>
    </row>
    <row r="412" spans="1:7" ht="30">
      <c r="A412" s="53" t="s">
        <v>264</v>
      </c>
      <c r="B412" s="34" t="s">
        <v>20</v>
      </c>
      <c r="C412" s="36">
        <v>10</v>
      </c>
      <c r="D412" s="34" t="s">
        <v>213</v>
      </c>
      <c r="E412" s="36" t="s">
        <v>465</v>
      </c>
      <c r="F412" s="34"/>
      <c r="G412" s="31">
        <f>SUM(G414+G413)</f>
        <v>835649</v>
      </c>
    </row>
    <row r="413" spans="1:7" ht="30">
      <c r="A413" s="40" t="s">
        <v>156</v>
      </c>
      <c r="B413" s="34" t="s">
        <v>20</v>
      </c>
      <c r="C413" s="36">
        <v>10</v>
      </c>
      <c r="D413" s="34" t="s">
        <v>213</v>
      </c>
      <c r="E413" s="36" t="s">
        <v>465</v>
      </c>
      <c r="F413" s="34" t="s">
        <v>214</v>
      </c>
      <c r="G413" s="31">
        <v>14000</v>
      </c>
    </row>
    <row r="414" spans="1:7" ht="15">
      <c r="A414" s="43" t="s">
        <v>237</v>
      </c>
      <c r="B414" s="34" t="s">
        <v>20</v>
      </c>
      <c r="C414" s="36">
        <v>10</v>
      </c>
      <c r="D414" s="34" t="s">
        <v>213</v>
      </c>
      <c r="E414" s="36" t="s">
        <v>467</v>
      </c>
      <c r="F414" s="34" t="s">
        <v>236</v>
      </c>
      <c r="G414" s="31">
        <v>821649</v>
      </c>
    </row>
    <row r="415" spans="1:7" ht="60">
      <c r="A415" s="43" t="s">
        <v>102</v>
      </c>
      <c r="B415" s="34" t="s">
        <v>20</v>
      </c>
      <c r="C415" s="36">
        <v>10</v>
      </c>
      <c r="D415" s="34" t="s">
        <v>213</v>
      </c>
      <c r="E415" s="36" t="s">
        <v>315</v>
      </c>
      <c r="F415" s="34"/>
      <c r="G415" s="31">
        <f>SUM(G416)</f>
        <v>2055766</v>
      </c>
    </row>
    <row r="416" spans="1:7" ht="30">
      <c r="A416" s="43" t="s">
        <v>126</v>
      </c>
      <c r="B416" s="34" t="s">
        <v>20</v>
      </c>
      <c r="C416" s="36">
        <v>10</v>
      </c>
      <c r="D416" s="34" t="s">
        <v>213</v>
      </c>
      <c r="E416" s="36" t="s">
        <v>456</v>
      </c>
      <c r="F416" s="34"/>
      <c r="G416" s="31">
        <f>SUM(G417)</f>
        <v>2055766</v>
      </c>
    </row>
    <row r="417" spans="1:7" ht="15">
      <c r="A417" s="53" t="s">
        <v>455</v>
      </c>
      <c r="B417" s="34" t="s">
        <v>20</v>
      </c>
      <c r="C417" s="36">
        <v>10</v>
      </c>
      <c r="D417" s="34" t="s">
        <v>213</v>
      </c>
      <c r="E417" s="36" t="s">
        <v>457</v>
      </c>
      <c r="F417" s="34"/>
      <c r="G417" s="31">
        <f>SUM(G418)</f>
        <v>2055766</v>
      </c>
    </row>
    <row r="418" spans="1:7" ht="15">
      <c r="A418" s="43" t="s">
        <v>237</v>
      </c>
      <c r="B418" s="34" t="s">
        <v>20</v>
      </c>
      <c r="C418" s="36">
        <v>10</v>
      </c>
      <c r="D418" s="34" t="s">
        <v>213</v>
      </c>
      <c r="E418" s="36" t="s">
        <v>457</v>
      </c>
      <c r="F418" s="34" t="s">
        <v>236</v>
      </c>
      <c r="G418" s="31">
        <v>2055766</v>
      </c>
    </row>
    <row r="419" spans="1:7" ht="34.5" customHeight="1">
      <c r="A419" s="18" t="s">
        <v>468</v>
      </c>
      <c r="B419" s="34" t="s">
        <v>20</v>
      </c>
      <c r="C419" s="36">
        <v>10</v>
      </c>
      <c r="D419" s="34" t="s">
        <v>213</v>
      </c>
      <c r="E419" s="36" t="s">
        <v>407</v>
      </c>
      <c r="F419" s="34"/>
      <c r="G419" s="31">
        <f>SUM(G420)</f>
        <v>16599866</v>
      </c>
    </row>
    <row r="420" spans="1:7" ht="46.5" customHeight="1">
      <c r="A420" s="48" t="s">
        <v>469</v>
      </c>
      <c r="B420" s="34" t="s">
        <v>20</v>
      </c>
      <c r="C420" s="36">
        <v>10</v>
      </c>
      <c r="D420" s="34" t="s">
        <v>213</v>
      </c>
      <c r="E420" s="36" t="s">
        <v>408</v>
      </c>
      <c r="F420" s="34"/>
      <c r="G420" s="31">
        <f>SUM(G421+G425)</f>
        <v>16599866</v>
      </c>
    </row>
    <row r="421" spans="1:7" ht="34.5" customHeight="1">
      <c r="A421" s="47" t="s">
        <v>470</v>
      </c>
      <c r="B421" s="34" t="s">
        <v>20</v>
      </c>
      <c r="C421" s="36">
        <v>10</v>
      </c>
      <c r="D421" s="34" t="s">
        <v>213</v>
      </c>
      <c r="E421" s="36" t="s">
        <v>471</v>
      </c>
      <c r="F421" s="34"/>
      <c r="G421" s="31">
        <f>SUM(G422)</f>
        <v>2355088.51</v>
      </c>
    </row>
    <row r="422" spans="1:7" ht="75">
      <c r="A422" s="43" t="s">
        <v>473</v>
      </c>
      <c r="B422" s="34" t="s">
        <v>20</v>
      </c>
      <c r="C422" s="36">
        <v>10</v>
      </c>
      <c r="D422" s="34" t="s">
        <v>213</v>
      </c>
      <c r="E422" s="36" t="s">
        <v>472</v>
      </c>
      <c r="F422" s="34"/>
      <c r="G422" s="31">
        <f>SUM(G424+G423)</f>
        <v>2355088.51</v>
      </c>
    </row>
    <row r="423" spans="1:7" ht="30">
      <c r="A423" s="40" t="s">
        <v>156</v>
      </c>
      <c r="B423" s="34" t="s">
        <v>20</v>
      </c>
      <c r="C423" s="36">
        <v>10</v>
      </c>
      <c r="D423" s="34" t="s">
        <v>213</v>
      </c>
      <c r="E423" s="36" t="s">
        <v>472</v>
      </c>
      <c r="F423" s="34" t="s">
        <v>214</v>
      </c>
      <c r="G423" s="31">
        <v>2001.61</v>
      </c>
    </row>
    <row r="424" spans="1:7" ht="15">
      <c r="A424" s="43" t="s">
        <v>237</v>
      </c>
      <c r="B424" s="34" t="s">
        <v>20</v>
      </c>
      <c r="C424" s="36">
        <v>10</v>
      </c>
      <c r="D424" s="34" t="s">
        <v>213</v>
      </c>
      <c r="E424" s="36" t="s">
        <v>472</v>
      </c>
      <c r="F424" s="34" t="s">
        <v>236</v>
      </c>
      <c r="G424" s="31">
        <v>2353086.9</v>
      </c>
    </row>
    <row r="425" spans="1:7" ht="30">
      <c r="A425" s="43" t="s">
        <v>127</v>
      </c>
      <c r="B425" s="34" t="s">
        <v>20</v>
      </c>
      <c r="C425" s="36">
        <v>10</v>
      </c>
      <c r="D425" s="34" t="s">
        <v>213</v>
      </c>
      <c r="E425" s="36" t="s">
        <v>475</v>
      </c>
      <c r="F425" s="34"/>
      <c r="G425" s="31">
        <f>SUM(G426)</f>
        <v>14244777.49</v>
      </c>
    </row>
    <row r="426" spans="1:7" ht="75">
      <c r="A426" s="43" t="s">
        <v>473</v>
      </c>
      <c r="B426" s="34" t="s">
        <v>20</v>
      </c>
      <c r="C426" s="36">
        <v>10</v>
      </c>
      <c r="D426" s="34" t="s">
        <v>213</v>
      </c>
      <c r="E426" s="36" t="s">
        <v>476</v>
      </c>
      <c r="F426" s="34"/>
      <c r="G426" s="31">
        <f>SUM(G427:G428)</f>
        <v>14244777.49</v>
      </c>
    </row>
    <row r="427" spans="1:7" ht="30">
      <c r="A427" s="40" t="s">
        <v>156</v>
      </c>
      <c r="B427" s="34" t="s">
        <v>20</v>
      </c>
      <c r="C427" s="36">
        <v>10</v>
      </c>
      <c r="D427" s="34" t="s">
        <v>213</v>
      </c>
      <c r="E427" s="36" t="s">
        <v>476</v>
      </c>
      <c r="F427" s="34" t="s">
        <v>214</v>
      </c>
      <c r="G427" s="31">
        <v>20545.59</v>
      </c>
    </row>
    <row r="428" spans="1:7" ht="15">
      <c r="A428" s="43" t="s">
        <v>237</v>
      </c>
      <c r="B428" s="34" t="s">
        <v>20</v>
      </c>
      <c r="C428" s="36">
        <v>10</v>
      </c>
      <c r="D428" s="34" t="s">
        <v>213</v>
      </c>
      <c r="E428" s="36" t="s">
        <v>476</v>
      </c>
      <c r="F428" s="34" t="s">
        <v>236</v>
      </c>
      <c r="G428" s="31">
        <v>14224231.9</v>
      </c>
    </row>
    <row r="429" spans="1:7" ht="45">
      <c r="A429" s="43" t="s">
        <v>36</v>
      </c>
      <c r="B429" s="34" t="s">
        <v>20</v>
      </c>
      <c r="C429" s="36">
        <v>10</v>
      </c>
      <c r="D429" s="34" t="s">
        <v>213</v>
      </c>
      <c r="E429" s="36" t="s">
        <v>31</v>
      </c>
      <c r="F429" s="34"/>
      <c r="G429" s="31">
        <f>SUM(G430)</f>
        <v>2276088</v>
      </c>
    </row>
    <row r="430" spans="1:7" ht="79.5" customHeight="1">
      <c r="A430" s="43" t="s">
        <v>83</v>
      </c>
      <c r="B430" s="34" t="s">
        <v>20</v>
      </c>
      <c r="C430" s="36">
        <v>10</v>
      </c>
      <c r="D430" s="34" t="s">
        <v>213</v>
      </c>
      <c r="E430" s="36" t="s">
        <v>84</v>
      </c>
      <c r="F430" s="34"/>
      <c r="G430" s="31">
        <f>SUM(G431)</f>
        <v>2276088</v>
      </c>
    </row>
    <row r="431" spans="1:7" ht="32.25" customHeight="1">
      <c r="A431" s="43" t="s">
        <v>85</v>
      </c>
      <c r="B431" s="34" t="s">
        <v>20</v>
      </c>
      <c r="C431" s="36">
        <v>10</v>
      </c>
      <c r="D431" s="34" t="s">
        <v>213</v>
      </c>
      <c r="E431" s="36" t="s">
        <v>104</v>
      </c>
      <c r="F431" s="34"/>
      <c r="G431" s="31">
        <f>SUM(G436+G432+G434)</f>
        <v>2276088</v>
      </c>
    </row>
    <row r="432" spans="1:7" ht="31.5">
      <c r="A432" s="189" t="s">
        <v>807</v>
      </c>
      <c r="B432" s="34" t="s">
        <v>20</v>
      </c>
      <c r="C432" s="36">
        <v>10</v>
      </c>
      <c r="D432" s="34" t="s">
        <v>213</v>
      </c>
      <c r="E432" s="36" t="s">
        <v>808</v>
      </c>
      <c r="F432" s="34"/>
      <c r="G432" s="31">
        <f>SUM(G433)</f>
        <v>614492</v>
      </c>
    </row>
    <row r="433" spans="1:7" ht="15">
      <c r="A433" s="43" t="s">
        <v>237</v>
      </c>
      <c r="B433" s="34" t="s">
        <v>20</v>
      </c>
      <c r="C433" s="36">
        <v>10</v>
      </c>
      <c r="D433" s="34" t="s">
        <v>213</v>
      </c>
      <c r="E433" s="36" t="s">
        <v>808</v>
      </c>
      <c r="F433" s="34" t="s">
        <v>236</v>
      </c>
      <c r="G433" s="31">
        <v>614492</v>
      </c>
    </row>
    <row r="434" spans="1:7" ht="45">
      <c r="A434" s="43" t="s">
        <v>806</v>
      </c>
      <c r="B434" s="34" t="s">
        <v>20</v>
      </c>
      <c r="C434" s="36">
        <v>10</v>
      </c>
      <c r="D434" s="34" t="s">
        <v>213</v>
      </c>
      <c r="E434" s="36" t="s">
        <v>745</v>
      </c>
      <c r="F434" s="34"/>
      <c r="G434" s="31">
        <f>SUM(G435)</f>
        <v>831128</v>
      </c>
    </row>
    <row r="435" spans="1:7" ht="15">
      <c r="A435" s="43" t="s">
        <v>237</v>
      </c>
      <c r="B435" s="34" t="s">
        <v>20</v>
      </c>
      <c r="C435" s="36">
        <v>10</v>
      </c>
      <c r="D435" s="34" t="s">
        <v>213</v>
      </c>
      <c r="E435" s="36" t="s">
        <v>745</v>
      </c>
      <c r="F435" s="34" t="s">
        <v>236</v>
      </c>
      <c r="G435" s="31">
        <v>831128</v>
      </c>
    </row>
    <row r="436" spans="1:7" ht="15">
      <c r="A436" s="43" t="s">
        <v>103</v>
      </c>
      <c r="B436" s="34" t="s">
        <v>20</v>
      </c>
      <c r="C436" s="36">
        <v>10</v>
      </c>
      <c r="D436" s="34" t="s">
        <v>213</v>
      </c>
      <c r="E436" s="36" t="s">
        <v>105</v>
      </c>
      <c r="F436" s="34"/>
      <c r="G436" s="31">
        <f>SUM(G437)</f>
        <v>830468</v>
      </c>
    </row>
    <row r="437" spans="1:7" ht="15">
      <c r="A437" s="43" t="s">
        <v>237</v>
      </c>
      <c r="B437" s="34" t="s">
        <v>20</v>
      </c>
      <c r="C437" s="36">
        <v>10</v>
      </c>
      <c r="D437" s="34" t="s">
        <v>213</v>
      </c>
      <c r="E437" s="36" t="s">
        <v>105</v>
      </c>
      <c r="F437" s="34" t="s">
        <v>236</v>
      </c>
      <c r="G437" s="31">
        <v>830468</v>
      </c>
    </row>
    <row r="438" spans="1:7" ht="15">
      <c r="A438" s="45" t="s">
        <v>239</v>
      </c>
      <c r="B438" s="34" t="s">
        <v>20</v>
      </c>
      <c r="C438" s="38">
        <v>10</v>
      </c>
      <c r="D438" s="39" t="s">
        <v>218</v>
      </c>
      <c r="E438" s="38"/>
      <c r="F438" s="34"/>
      <c r="G438" s="30">
        <f>SUM(G439+G444)</f>
        <v>14987048</v>
      </c>
    </row>
    <row r="439" spans="1:7" ht="29.25">
      <c r="A439" s="8" t="s">
        <v>477</v>
      </c>
      <c r="B439" s="34" t="s">
        <v>20</v>
      </c>
      <c r="C439" s="39" t="s">
        <v>194</v>
      </c>
      <c r="D439" s="39" t="s">
        <v>218</v>
      </c>
      <c r="E439" s="38" t="s">
        <v>309</v>
      </c>
      <c r="F439" s="34"/>
      <c r="G439" s="30">
        <f>SUM(G440)</f>
        <v>12593658</v>
      </c>
    </row>
    <row r="440" spans="1:7" ht="30">
      <c r="A440" s="53" t="s">
        <v>77</v>
      </c>
      <c r="B440" s="34" t="s">
        <v>20</v>
      </c>
      <c r="C440" s="36">
        <v>10</v>
      </c>
      <c r="D440" s="34" t="s">
        <v>218</v>
      </c>
      <c r="E440" s="36" t="s">
        <v>315</v>
      </c>
      <c r="F440" s="34"/>
      <c r="G440" s="31">
        <f>SUM(G441)</f>
        <v>12593658</v>
      </c>
    </row>
    <row r="441" spans="1:7" ht="45">
      <c r="A441" s="53" t="s">
        <v>478</v>
      </c>
      <c r="B441" s="34" t="s">
        <v>20</v>
      </c>
      <c r="C441" s="36">
        <v>10</v>
      </c>
      <c r="D441" s="34" t="s">
        <v>218</v>
      </c>
      <c r="E441" s="36" t="s">
        <v>479</v>
      </c>
      <c r="F441" s="34"/>
      <c r="G441" s="31">
        <f>SUM(G442)</f>
        <v>12593658</v>
      </c>
    </row>
    <row r="442" spans="1:7" ht="36.75" customHeight="1">
      <c r="A442" s="43" t="s">
        <v>268</v>
      </c>
      <c r="B442" s="34" t="s">
        <v>20</v>
      </c>
      <c r="C442" s="36">
        <v>10</v>
      </c>
      <c r="D442" s="34" t="s">
        <v>218</v>
      </c>
      <c r="E442" s="36" t="s">
        <v>480</v>
      </c>
      <c r="F442" s="34"/>
      <c r="G442" s="31">
        <f>SUM(G443)</f>
        <v>12593658</v>
      </c>
    </row>
    <row r="443" spans="1:7" ht="15">
      <c r="A443" s="43" t="s">
        <v>237</v>
      </c>
      <c r="B443" s="34" t="s">
        <v>20</v>
      </c>
      <c r="C443" s="36">
        <v>10</v>
      </c>
      <c r="D443" s="34" t="s">
        <v>218</v>
      </c>
      <c r="E443" s="36" t="s">
        <v>481</v>
      </c>
      <c r="F443" s="34" t="s">
        <v>236</v>
      </c>
      <c r="G443" s="31">
        <v>12593658</v>
      </c>
    </row>
    <row r="444" spans="1:7" ht="28.5">
      <c r="A444" s="45" t="s">
        <v>246</v>
      </c>
      <c r="B444" s="34" t="s">
        <v>20</v>
      </c>
      <c r="C444" s="34" t="s">
        <v>194</v>
      </c>
      <c r="D444" s="34" t="s">
        <v>218</v>
      </c>
      <c r="E444" s="36" t="s">
        <v>331</v>
      </c>
      <c r="F444" s="34"/>
      <c r="G444" s="31">
        <f>SUM(G445)</f>
        <v>2393390</v>
      </c>
    </row>
    <row r="445" spans="1:7" ht="15">
      <c r="A445" s="53" t="s">
        <v>247</v>
      </c>
      <c r="B445" s="34" t="s">
        <v>20</v>
      </c>
      <c r="C445" s="36">
        <v>10</v>
      </c>
      <c r="D445" s="34" t="s">
        <v>218</v>
      </c>
      <c r="E445" s="36" t="s">
        <v>362</v>
      </c>
      <c r="F445" s="34"/>
      <c r="G445" s="31">
        <f>SUM(G446)</f>
        <v>2393390</v>
      </c>
    </row>
    <row r="446" spans="1:7" ht="15">
      <c r="A446" s="47" t="s">
        <v>199</v>
      </c>
      <c r="B446" s="34" t="s">
        <v>20</v>
      </c>
      <c r="C446" s="36">
        <v>10</v>
      </c>
      <c r="D446" s="34" t="s">
        <v>218</v>
      </c>
      <c r="E446" s="36" t="s">
        <v>16</v>
      </c>
      <c r="F446" s="34"/>
      <c r="G446" s="31">
        <f>SUM(G447)</f>
        <v>2393390</v>
      </c>
    </row>
    <row r="447" spans="1:7" ht="15">
      <c r="A447" s="43" t="s">
        <v>237</v>
      </c>
      <c r="B447" s="34" t="s">
        <v>20</v>
      </c>
      <c r="C447" s="36">
        <v>10</v>
      </c>
      <c r="D447" s="34" t="s">
        <v>218</v>
      </c>
      <c r="E447" s="36" t="s">
        <v>17</v>
      </c>
      <c r="F447" s="34" t="s">
        <v>236</v>
      </c>
      <c r="G447" s="31">
        <v>2393390</v>
      </c>
    </row>
    <row r="448" spans="1:7" ht="15">
      <c r="A448" s="49" t="s">
        <v>275</v>
      </c>
      <c r="B448" s="34" t="s">
        <v>20</v>
      </c>
      <c r="C448" s="38">
        <v>11</v>
      </c>
      <c r="D448" s="39" t="s">
        <v>274</v>
      </c>
      <c r="E448" s="38"/>
      <c r="F448" s="39"/>
      <c r="G448" s="30">
        <f aca="true" t="shared" si="0" ref="G448:G453">SUM(G449)</f>
        <v>170000</v>
      </c>
    </row>
    <row r="449" spans="1:7" ht="15">
      <c r="A449" s="45" t="s">
        <v>240</v>
      </c>
      <c r="B449" s="34" t="s">
        <v>20</v>
      </c>
      <c r="C449" s="38">
        <v>11</v>
      </c>
      <c r="D449" s="39" t="s">
        <v>210</v>
      </c>
      <c r="E449" s="38"/>
      <c r="F449" s="34"/>
      <c r="G449" s="30">
        <f t="shared" si="0"/>
        <v>170000</v>
      </c>
    </row>
    <row r="450" spans="1:7" ht="45">
      <c r="A450" s="54" t="s">
        <v>420</v>
      </c>
      <c r="B450" s="34" t="s">
        <v>20</v>
      </c>
      <c r="C450" s="34" t="s">
        <v>241</v>
      </c>
      <c r="D450" s="34" t="s">
        <v>210</v>
      </c>
      <c r="E450" s="36" t="s">
        <v>421</v>
      </c>
      <c r="F450" s="34"/>
      <c r="G450" s="31">
        <f t="shared" si="0"/>
        <v>170000</v>
      </c>
    </row>
    <row r="451" spans="1:7" ht="75">
      <c r="A451" s="9" t="s">
        <v>270</v>
      </c>
      <c r="B451" s="34" t="s">
        <v>20</v>
      </c>
      <c r="C451" s="34" t="s">
        <v>241</v>
      </c>
      <c r="D451" s="34" t="s">
        <v>210</v>
      </c>
      <c r="E451" s="36" t="s">
        <v>422</v>
      </c>
      <c r="F451" s="34"/>
      <c r="G451" s="31">
        <f t="shared" si="0"/>
        <v>170000</v>
      </c>
    </row>
    <row r="452" spans="1:7" ht="60">
      <c r="A452" s="52" t="s">
        <v>423</v>
      </c>
      <c r="B452" s="34" t="s">
        <v>20</v>
      </c>
      <c r="C452" s="34" t="s">
        <v>241</v>
      </c>
      <c r="D452" s="34" t="s">
        <v>210</v>
      </c>
      <c r="E452" s="36" t="s">
        <v>424</v>
      </c>
      <c r="F452" s="34"/>
      <c r="G452" s="31">
        <f t="shared" si="0"/>
        <v>170000</v>
      </c>
    </row>
    <row r="453" spans="1:7" ht="46.5" customHeight="1">
      <c r="A453" s="43" t="s">
        <v>425</v>
      </c>
      <c r="B453" s="34" t="s">
        <v>20</v>
      </c>
      <c r="C453" s="34" t="s">
        <v>241</v>
      </c>
      <c r="D453" s="34" t="s">
        <v>210</v>
      </c>
      <c r="E453" s="36" t="s">
        <v>426</v>
      </c>
      <c r="F453" s="34"/>
      <c r="G453" s="31">
        <f t="shared" si="0"/>
        <v>170000</v>
      </c>
    </row>
    <row r="454" spans="1:7" ht="30">
      <c r="A454" s="40" t="s">
        <v>156</v>
      </c>
      <c r="B454" s="34" t="s">
        <v>20</v>
      </c>
      <c r="C454" s="34" t="s">
        <v>241</v>
      </c>
      <c r="D454" s="34" t="s">
        <v>210</v>
      </c>
      <c r="E454" s="36" t="s">
        <v>426</v>
      </c>
      <c r="F454" s="34" t="s">
        <v>214</v>
      </c>
      <c r="G454" s="31">
        <v>170000</v>
      </c>
    </row>
    <row r="455" spans="1:7" ht="51" customHeight="1">
      <c r="A455" s="45" t="s">
        <v>242</v>
      </c>
      <c r="B455" s="34" t="s">
        <v>20</v>
      </c>
      <c r="C455" s="38">
        <v>14</v>
      </c>
      <c r="D455" s="38"/>
      <c r="E455" s="38"/>
      <c r="F455" s="34"/>
      <c r="G455" s="30">
        <f>SUM(G456+G462)</f>
        <v>10115608</v>
      </c>
    </row>
    <row r="456" spans="1:7" ht="42.75">
      <c r="A456" s="45" t="s">
        <v>243</v>
      </c>
      <c r="B456" s="34" t="s">
        <v>20</v>
      </c>
      <c r="C456" s="38">
        <v>14</v>
      </c>
      <c r="D456" s="39" t="s">
        <v>208</v>
      </c>
      <c r="E456" s="38"/>
      <c r="F456" s="34"/>
      <c r="G456" s="30">
        <f>SUM(G457)</f>
        <v>9665608</v>
      </c>
    </row>
    <row r="457" spans="1:7" ht="30">
      <c r="A457" s="53" t="s">
        <v>120</v>
      </c>
      <c r="B457" s="34" t="s">
        <v>20</v>
      </c>
      <c r="C457" s="36">
        <v>14</v>
      </c>
      <c r="D457" s="34" t="s">
        <v>208</v>
      </c>
      <c r="E457" s="36" t="s">
        <v>413</v>
      </c>
      <c r="F457" s="34"/>
      <c r="G457" s="31">
        <f>SUM(G459)</f>
        <v>9665608</v>
      </c>
    </row>
    <row r="458" spans="1:7" ht="45">
      <c r="A458" s="53" t="s">
        <v>414</v>
      </c>
      <c r="B458" s="34" t="s">
        <v>20</v>
      </c>
      <c r="C458" s="36">
        <v>14</v>
      </c>
      <c r="D458" s="34" t="s">
        <v>208</v>
      </c>
      <c r="E458" s="36" t="s">
        <v>415</v>
      </c>
      <c r="F458" s="34"/>
      <c r="G458" s="31">
        <v>9665608</v>
      </c>
    </row>
    <row r="459" spans="1:7" ht="30">
      <c r="A459" s="43" t="s">
        <v>416</v>
      </c>
      <c r="B459" s="34" t="s">
        <v>20</v>
      </c>
      <c r="C459" s="36">
        <v>14</v>
      </c>
      <c r="D459" s="34" t="s">
        <v>208</v>
      </c>
      <c r="E459" s="36" t="s">
        <v>417</v>
      </c>
      <c r="F459" s="34"/>
      <c r="G459" s="31">
        <f>SUM(G460)</f>
        <v>9665608</v>
      </c>
    </row>
    <row r="460" spans="1:7" ht="45">
      <c r="A460" s="74" t="s">
        <v>418</v>
      </c>
      <c r="B460" s="34" t="s">
        <v>20</v>
      </c>
      <c r="C460" s="36">
        <v>14</v>
      </c>
      <c r="D460" s="34" t="s">
        <v>208</v>
      </c>
      <c r="E460" s="36" t="s">
        <v>419</v>
      </c>
      <c r="F460" s="34"/>
      <c r="G460" s="31">
        <f>SUM(G461)</f>
        <v>9665608</v>
      </c>
    </row>
    <row r="461" spans="1:7" ht="15">
      <c r="A461" s="74" t="s">
        <v>219</v>
      </c>
      <c r="B461" s="34" t="s">
        <v>20</v>
      </c>
      <c r="C461" s="36">
        <v>14</v>
      </c>
      <c r="D461" s="34" t="s">
        <v>208</v>
      </c>
      <c r="E461" s="36" t="s">
        <v>419</v>
      </c>
      <c r="F461" s="34" t="s">
        <v>276</v>
      </c>
      <c r="G461" s="31">
        <v>9665608</v>
      </c>
    </row>
    <row r="462" spans="1:7" ht="15.75">
      <c r="A462" s="220" t="s">
        <v>846</v>
      </c>
      <c r="B462" s="217" t="s">
        <v>20</v>
      </c>
      <c r="C462" s="217" t="s">
        <v>848</v>
      </c>
      <c r="D462" s="217" t="s">
        <v>213</v>
      </c>
      <c r="E462" s="218"/>
      <c r="F462" s="218"/>
      <c r="G462" s="219">
        <f>SUM(G463)</f>
        <v>450000</v>
      </c>
    </row>
    <row r="463" spans="1:7" ht="29.25">
      <c r="A463" s="109" t="s">
        <v>246</v>
      </c>
      <c r="B463" s="217" t="s">
        <v>20</v>
      </c>
      <c r="C463" s="217" t="s">
        <v>848</v>
      </c>
      <c r="D463" s="217" t="s">
        <v>213</v>
      </c>
      <c r="E463" s="218" t="s">
        <v>331</v>
      </c>
      <c r="F463" s="218"/>
      <c r="G463" s="223">
        <f>SUM(G464)</f>
        <v>450000</v>
      </c>
    </row>
    <row r="464" spans="1:7" ht="15">
      <c r="A464" s="221" t="s">
        <v>247</v>
      </c>
      <c r="B464" s="217" t="s">
        <v>20</v>
      </c>
      <c r="C464" s="217" t="s">
        <v>848</v>
      </c>
      <c r="D464" s="217" t="s">
        <v>213</v>
      </c>
      <c r="E464" s="218" t="s">
        <v>362</v>
      </c>
      <c r="F464" s="218"/>
      <c r="G464" s="223">
        <f>SUM(G465)</f>
        <v>450000</v>
      </c>
    </row>
    <row r="465" spans="1:7" ht="45">
      <c r="A465" s="222" t="s">
        <v>847</v>
      </c>
      <c r="B465" s="217" t="s">
        <v>20</v>
      </c>
      <c r="C465" s="217" t="s">
        <v>848</v>
      </c>
      <c r="D465" s="217" t="s">
        <v>213</v>
      </c>
      <c r="E465" s="218" t="s">
        <v>845</v>
      </c>
      <c r="F465" s="218"/>
      <c r="G465" s="223">
        <f>SUM(G466)</f>
        <v>450000</v>
      </c>
    </row>
    <row r="466" spans="1:7" ht="15">
      <c r="A466" s="73" t="s">
        <v>219</v>
      </c>
      <c r="B466" s="217" t="s">
        <v>20</v>
      </c>
      <c r="C466" s="217" t="s">
        <v>848</v>
      </c>
      <c r="D466" s="217" t="s">
        <v>213</v>
      </c>
      <c r="E466" s="218" t="s">
        <v>845</v>
      </c>
      <c r="F466" s="218">
        <v>500</v>
      </c>
      <c r="G466" s="223">
        <v>450000</v>
      </c>
    </row>
    <row r="602" ht="15.75" customHeight="1"/>
  </sheetData>
  <sheetProtection/>
  <mergeCells count="5">
    <mergeCell ref="A9:F9"/>
    <mergeCell ref="A10:F10"/>
    <mergeCell ref="A11:F11"/>
    <mergeCell ref="A4:C7"/>
    <mergeCell ref="D8:G8"/>
  </mergeCells>
  <hyperlinks>
    <hyperlink ref="A196" r:id="rId1" display="consultantplus://offline/ref=C6EF3AE28B6C46D1117CBBA251A07B11C6C7C5768D606C8B0E322DA1BBA42282C9440EEF08E6CC43400230U6VFM"/>
  </hyperlinks>
  <printOptions/>
  <pageMargins left="0.5905511811023623" right="0.4724409448818898" top="0.3937007874015748" bottom="0.3937007874015748" header="0.31496062992125984" footer="0.31496062992125984"/>
  <pageSetup fitToHeight="0"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2"/>
  <sheetViews>
    <sheetView tabSelected="1" view="pageBreakPreview" zoomScale="60" zoomScalePageLayoutView="0" workbookViewId="0" topLeftCell="A131">
      <selection activeCell="A7" sqref="A7:D11"/>
    </sheetView>
  </sheetViews>
  <sheetFormatPr defaultColWidth="9.140625" defaultRowHeight="15"/>
  <cols>
    <col min="1" max="1" width="85.421875" style="0" customWidth="1"/>
    <col min="2" max="2" width="15.421875" style="0" customWidth="1"/>
    <col min="3" max="3" width="9.00390625" style="0" customWidth="1"/>
    <col min="4" max="4" width="15.8515625" style="0" customWidth="1"/>
    <col min="5" max="5" width="10.00390625" style="0" bestFit="1" customWidth="1"/>
    <col min="6" max="6" width="10.57421875" style="0" bestFit="1" customWidth="1"/>
  </cols>
  <sheetData>
    <row r="1" spans="1:4" ht="15" customHeight="1">
      <c r="A1" s="230" t="s">
        <v>863</v>
      </c>
      <c r="B1" s="19"/>
      <c r="C1" s="19"/>
      <c r="D1" s="19"/>
    </row>
    <row r="2" spans="1:4" ht="15">
      <c r="A2" s="230"/>
      <c r="B2" s="19"/>
      <c r="C2" s="19"/>
      <c r="D2" s="19"/>
    </row>
    <row r="3" spans="1:4" ht="15" customHeight="1">
      <c r="A3" s="230"/>
      <c r="B3" s="19"/>
      <c r="C3" s="19"/>
      <c r="D3" s="19"/>
    </row>
    <row r="4" spans="1:4" ht="15">
      <c r="A4" s="230"/>
      <c r="B4" s="19"/>
      <c r="C4" s="19"/>
      <c r="D4" s="19"/>
    </row>
    <row r="5" spans="1:4" ht="21" customHeight="1">
      <c r="A5" s="230"/>
      <c r="B5" s="19"/>
      <c r="C5" s="19"/>
      <c r="D5" s="19"/>
    </row>
    <row r="6" spans="1:4" ht="17.25" customHeight="1">
      <c r="A6" s="230"/>
      <c r="B6" s="19"/>
      <c r="C6" s="19"/>
      <c r="D6" s="19"/>
    </row>
    <row r="7" spans="1:4" ht="27.75" customHeight="1">
      <c r="A7" s="228" t="s">
        <v>121</v>
      </c>
      <c r="B7" s="228"/>
      <c r="C7" s="228"/>
      <c r="D7" s="228"/>
    </row>
    <row r="8" spans="1:4" ht="3.75" customHeight="1" hidden="1">
      <c r="A8" s="228"/>
      <c r="B8" s="228"/>
      <c r="C8" s="228"/>
      <c r="D8" s="228"/>
    </row>
    <row r="9" spans="1:4" ht="26.25" customHeight="1">
      <c r="A9" s="228"/>
      <c r="B9" s="228"/>
      <c r="C9" s="228"/>
      <c r="D9" s="228"/>
    </row>
    <row r="10" spans="1:4" ht="21.75" customHeight="1">
      <c r="A10" s="228"/>
      <c r="B10" s="228"/>
      <c r="C10" s="228"/>
      <c r="D10" s="228"/>
    </row>
    <row r="11" spans="1:4" ht="13.5" customHeight="1">
      <c r="A11" s="228"/>
      <c r="B11" s="228"/>
      <c r="C11" s="228"/>
      <c r="D11" s="228"/>
    </row>
    <row r="12" spans="2:3" ht="13.5" customHeight="1">
      <c r="B12" s="11"/>
      <c r="C12" s="11"/>
    </row>
    <row r="13" spans="1:4" ht="32.25" customHeight="1">
      <c r="A13" s="79" t="s">
        <v>200</v>
      </c>
      <c r="B13" s="79" t="s">
        <v>203</v>
      </c>
      <c r="C13" s="25" t="s">
        <v>96</v>
      </c>
      <c r="D13" s="80" t="s">
        <v>25</v>
      </c>
    </row>
    <row r="14" spans="1:4" ht="15">
      <c r="A14" s="58" t="s">
        <v>95</v>
      </c>
      <c r="B14" s="29"/>
      <c r="C14" s="29"/>
      <c r="D14" s="55">
        <f>SUM(D15+D48+D92+D161+D172+D177+D194+D219+D236+D241+D249+D262+D275+D286+D291+D301+D306+D310+D316+D324+D329+D336+D363+D367)</f>
        <v>533437994.37</v>
      </c>
    </row>
    <row r="15" spans="1:4" ht="32.25" customHeight="1">
      <c r="A15" s="7" t="s">
        <v>427</v>
      </c>
      <c r="B15" s="21" t="s">
        <v>449</v>
      </c>
      <c r="C15" s="21"/>
      <c r="D15" s="56">
        <f>SUM(D16+D21+D34)</f>
        <v>13647670.37</v>
      </c>
    </row>
    <row r="16" spans="1:4" s="2" customFormat="1" ht="30" customHeight="1">
      <c r="A16" s="17" t="s">
        <v>93</v>
      </c>
      <c r="B16" s="35" t="s">
        <v>92</v>
      </c>
      <c r="C16" s="22"/>
      <c r="D16" s="66">
        <f>SUM(D17)</f>
        <v>758978.1</v>
      </c>
    </row>
    <row r="17" spans="1:4" s="2" customFormat="1" ht="13.5" customHeight="1">
      <c r="A17" s="52" t="s">
        <v>91</v>
      </c>
      <c r="B17" s="36" t="s">
        <v>342</v>
      </c>
      <c r="C17" s="34"/>
      <c r="D17" s="31">
        <f>SUM(D18)</f>
        <v>758978.1</v>
      </c>
    </row>
    <row r="18" spans="1:4" s="2" customFormat="1" ht="21" customHeight="1">
      <c r="A18" s="43" t="s">
        <v>287</v>
      </c>
      <c r="B18" s="36" t="s">
        <v>94</v>
      </c>
      <c r="C18" s="34"/>
      <c r="D18" s="31">
        <f>SUM(D19:D20)</f>
        <v>758978.1</v>
      </c>
    </row>
    <row r="19" spans="1:4" s="2" customFormat="1" ht="45.75" customHeight="1">
      <c r="A19" s="43" t="s">
        <v>282</v>
      </c>
      <c r="B19" s="36" t="s">
        <v>94</v>
      </c>
      <c r="C19" s="34" t="s">
        <v>211</v>
      </c>
      <c r="D19" s="31">
        <f>SUM(прил5!F353)</f>
        <v>490594</v>
      </c>
    </row>
    <row r="20" spans="1:4" s="2" customFormat="1" ht="18.75" customHeight="1">
      <c r="A20" s="43" t="s">
        <v>156</v>
      </c>
      <c r="B20" s="36" t="s">
        <v>94</v>
      </c>
      <c r="C20" s="34" t="s">
        <v>214</v>
      </c>
      <c r="D20" s="31">
        <f>SUM(прил5!F354)</f>
        <v>268384.1</v>
      </c>
    </row>
    <row r="21" spans="1:4" s="2" customFormat="1" ht="31.5" customHeight="1">
      <c r="A21" s="43" t="s">
        <v>429</v>
      </c>
      <c r="B21" s="34" t="s">
        <v>430</v>
      </c>
      <c r="C21" s="34"/>
      <c r="D21" s="31">
        <f>SUM(D22+D25)</f>
        <v>5853609.27</v>
      </c>
    </row>
    <row r="22" spans="1:4" s="2" customFormat="1" ht="35.25" customHeight="1">
      <c r="A22" s="43" t="s">
        <v>51</v>
      </c>
      <c r="B22" s="34" t="s">
        <v>50</v>
      </c>
      <c r="C22" s="34"/>
      <c r="D22" s="31">
        <f>SUM(D23)</f>
        <v>140000</v>
      </c>
    </row>
    <row r="23" spans="1:4" s="2" customFormat="1" ht="58.5" customHeight="1">
      <c r="A23" s="43" t="s">
        <v>52</v>
      </c>
      <c r="B23" s="34" t="s">
        <v>53</v>
      </c>
      <c r="C23" s="34"/>
      <c r="D23" s="31">
        <f>SUM(D24)</f>
        <v>140000</v>
      </c>
    </row>
    <row r="24" spans="1:4" s="2" customFormat="1" ht="16.5" customHeight="1">
      <c r="A24" s="43" t="s">
        <v>219</v>
      </c>
      <c r="B24" s="34" t="s">
        <v>53</v>
      </c>
      <c r="C24" s="34" t="s">
        <v>276</v>
      </c>
      <c r="D24" s="31">
        <f>SUM(прил5!F376)</f>
        <v>140000</v>
      </c>
    </row>
    <row r="25" spans="1:4" s="2" customFormat="1" ht="13.5" customHeight="1">
      <c r="A25" s="43" t="s">
        <v>431</v>
      </c>
      <c r="B25" s="34" t="s">
        <v>432</v>
      </c>
      <c r="C25" s="34"/>
      <c r="D25" s="31">
        <f>SUM(D30+D28+D26)</f>
        <v>5713609.27</v>
      </c>
    </row>
    <row r="26" spans="1:4" s="2" customFormat="1" ht="13.5" customHeight="1">
      <c r="A26" s="43" t="s">
        <v>156</v>
      </c>
      <c r="B26" s="34" t="s">
        <v>821</v>
      </c>
      <c r="C26" s="34"/>
      <c r="D26" s="31">
        <f>SUM(D27)</f>
        <v>1008425</v>
      </c>
    </row>
    <row r="27" spans="1:4" s="2" customFormat="1" ht="13.5" customHeight="1">
      <c r="A27" s="43" t="s">
        <v>156</v>
      </c>
      <c r="B27" s="34" t="s">
        <v>821</v>
      </c>
      <c r="C27" s="34" t="s">
        <v>214</v>
      </c>
      <c r="D27" s="31">
        <f>SUM(прил5!F357)</f>
        <v>1008425</v>
      </c>
    </row>
    <row r="28" spans="1:4" s="2" customFormat="1" ht="13.5" customHeight="1">
      <c r="A28" s="43" t="s">
        <v>800</v>
      </c>
      <c r="B28" s="34" t="s">
        <v>801</v>
      </c>
      <c r="C28" s="34"/>
      <c r="D28" s="31">
        <f>SUM(D29)</f>
        <v>52750</v>
      </c>
    </row>
    <row r="29" spans="1:4" s="2" customFormat="1" ht="13.5" customHeight="1">
      <c r="A29" s="43" t="s">
        <v>156</v>
      </c>
      <c r="B29" s="34" t="s">
        <v>801</v>
      </c>
      <c r="C29" s="34" t="s">
        <v>214</v>
      </c>
      <c r="D29" s="31">
        <f>SUM(прил6!G360)</f>
        <v>52750</v>
      </c>
    </row>
    <row r="30" spans="1:4" s="2" customFormat="1" ht="18" customHeight="1">
      <c r="A30" s="43" t="s">
        <v>287</v>
      </c>
      <c r="B30" s="34" t="s">
        <v>433</v>
      </c>
      <c r="C30" s="34"/>
      <c r="D30" s="31">
        <f>SUM(D31:D33)</f>
        <v>4652434.27</v>
      </c>
    </row>
    <row r="31" spans="1:4" ht="48.75" customHeight="1">
      <c r="A31" s="43" t="s">
        <v>282</v>
      </c>
      <c r="B31" s="34" t="s">
        <v>434</v>
      </c>
      <c r="C31" s="34" t="s">
        <v>211</v>
      </c>
      <c r="D31" s="31">
        <f>SUM(прил5!F362)</f>
        <v>3739344</v>
      </c>
    </row>
    <row r="32" spans="1:4" ht="33.75" customHeight="1">
      <c r="A32" s="43" t="s">
        <v>156</v>
      </c>
      <c r="B32" s="34" t="s">
        <v>435</v>
      </c>
      <c r="C32" s="34" t="s">
        <v>214</v>
      </c>
      <c r="D32" s="31">
        <f>SUM(прил5!F363)</f>
        <v>855696.27</v>
      </c>
    </row>
    <row r="33" spans="1:4" ht="15.75" customHeight="1">
      <c r="A33" s="43" t="s">
        <v>216</v>
      </c>
      <c r="B33" s="34" t="s">
        <v>433</v>
      </c>
      <c r="C33" s="34" t="s">
        <v>215</v>
      </c>
      <c r="D33" s="31">
        <f>SUM(прил5!F364)</f>
        <v>57394</v>
      </c>
    </row>
    <row r="34" spans="1:4" s="2" customFormat="1" ht="32.25" customHeight="1">
      <c r="A34" s="43" t="s">
        <v>436</v>
      </c>
      <c r="B34" s="34" t="s">
        <v>437</v>
      </c>
      <c r="C34" s="34"/>
      <c r="D34" s="31">
        <f>SUM(D35+D45)</f>
        <v>7035083</v>
      </c>
    </row>
    <row r="35" spans="1:4" s="2" customFormat="1" ht="34.5" customHeight="1">
      <c r="A35" s="43" t="s">
        <v>438</v>
      </c>
      <c r="B35" s="34" t="s">
        <v>439</v>
      </c>
      <c r="C35" s="34"/>
      <c r="D35" s="31">
        <f>SUM(D36+D38)</f>
        <v>6124581</v>
      </c>
    </row>
    <row r="36" spans="1:4" s="2" customFormat="1" ht="34.5" customHeight="1">
      <c r="A36" s="43" t="s">
        <v>289</v>
      </c>
      <c r="B36" s="34" t="s">
        <v>443</v>
      </c>
      <c r="C36" s="34"/>
      <c r="D36" s="31">
        <f>SUM(D37)</f>
        <v>24276</v>
      </c>
    </row>
    <row r="37" spans="1:4" s="2" customFormat="1" ht="45.75" customHeight="1">
      <c r="A37" s="43" t="s">
        <v>282</v>
      </c>
      <c r="B37" s="34" t="s">
        <v>443</v>
      </c>
      <c r="C37" s="34" t="s">
        <v>211</v>
      </c>
      <c r="D37" s="31">
        <f>SUM(прил5!F380)</f>
        <v>24276</v>
      </c>
    </row>
    <row r="38" spans="1:4" s="2" customFormat="1" ht="23.25" customHeight="1">
      <c r="A38" s="43" t="s">
        <v>287</v>
      </c>
      <c r="B38" s="34" t="s">
        <v>440</v>
      </c>
      <c r="C38" s="34"/>
      <c r="D38" s="31">
        <f>SUM(D39+D40+D44)</f>
        <v>6100305</v>
      </c>
    </row>
    <row r="39" spans="1:4" s="2" customFormat="1" ht="43.5" customHeight="1">
      <c r="A39" s="43" t="s">
        <v>282</v>
      </c>
      <c r="B39" s="34" t="s">
        <v>440</v>
      </c>
      <c r="C39" s="34" t="s">
        <v>211</v>
      </c>
      <c r="D39" s="31">
        <f>SUM(прил5!F368+прил5!F382)</f>
        <v>3723282</v>
      </c>
    </row>
    <row r="40" spans="1:4" ht="18" customHeight="1">
      <c r="A40" s="43" t="s">
        <v>156</v>
      </c>
      <c r="B40" s="34" t="s">
        <v>440</v>
      </c>
      <c r="C40" s="34" t="s">
        <v>214</v>
      </c>
      <c r="D40" s="31">
        <f>SUM(прил5!F383+прил5!F369)</f>
        <v>1529027</v>
      </c>
    </row>
    <row r="41" spans="1:4" ht="31.5" customHeight="1" hidden="1">
      <c r="A41" s="43" t="s">
        <v>216</v>
      </c>
      <c r="B41" s="34" t="s">
        <v>441</v>
      </c>
      <c r="C41" s="34" t="s">
        <v>215</v>
      </c>
      <c r="D41" s="31">
        <v>682083</v>
      </c>
    </row>
    <row r="42" spans="1:4" ht="15.75" customHeight="1" hidden="1">
      <c r="A42" s="17"/>
      <c r="B42" s="22"/>
      <c r="C42" s="22"/>
      <c r="D42" s="57"/>
    </row>
    <row r="43" spans="1:4" ht="15" customHeight="1" hidden="1">
      <c r="A43" s="17"/>
      <c r="B43" s="22"/>
      <c r="C43" s="22"/>
      <c r="D43" s="57"/>
    </row>
    <row r="44" spans="1:4" ht="15" customHeight="1">
      <c r="A44" s="43" t="s">
        <v>216</v>
      </c>
      <c r="B44" s="34" t="s">
        <v>441</v>
      </c>
      <c r="C44" s="34" t="s">
        <v>215</v>
      </c>
      <c r="D44" s="57">
        <f>SUM(прил5!F370+прил5!F384)</f>
        <v>847996</v>
      </c>
    </row>
    <row r="45" spans="1:4" ht="33.75" customHeight="1">
      <c r="A45" s="43" t="s">
        <v>75</v>
      </c>
      <c r="B45" s="36" t="s">
        <v>450</v>
      </c>
      <c r="C45" s="34"/>
      <c r="D45" s="31">
        <f>SUM(D46)</f>
        <v>910502</v>
      </c>
    </row>
    <row r="46" spans="1:4" ht="32.25" customHeight="1">
      <c r="A46" s="43" t="s">
        <v>451</v>
      </c>
      <c r="B46" s="36" t="s">
        <v>452</v>
      </c>
      <c r="C46" s="34"/>
      <c r="D46" s="31">
        <f>SUM(D47)</f>
        <v>910502</v>
      </c>
    </row>
    <row r="47" spans="1:4" ht="15.75" customHeight="1">
      <c r="A47" s="43" t="s">
        <v>237</v>
      </c>
      <c r="B47" s="36" t="s">
        <v>453</v>
      </c>
      <c r="C47" s="34" t="s">
        <v>236</v>
      </c>
      <c r="D47" s="31">
        <f>SUM(прил5!F397)</f>
        <v>910502</v>
      </c>
    </row>
    <row r="48" spans="1:4" ht="31.5" customHeight="1">
      <c r="A48" s="7" t="s">
        <v>272</v>
      </c>
      <c r="B48" s="21" t="s">
        <v>309</v>
      </c>
      <c r="C48" s="21"/>
      <c r="D48" s="83">
        <f>SUM(D49+D59+D78)</f>
        <v>27892577</v>
      </c>
    </row>
    <row r="49" spans="1:4" ht="31.5" customHeight="1">
      <c r="A49" s="37" t="s">
        <v>310</v>
      </c>
      <c r="B49" s="35" t="s">
        <v>311</v>
      </c>
      <c r="C49" s="29"/>
      <c r="D49" s="57">
        <f>SUM(D50+D53+D56)</f>
        <v>1584400</v>
      </c>
    </row>
    <row r="50" spans="1:4" ht="31.5" customHeight="1">
      <c r="A50" s="37" t="s">
        <v>312</v>
      </c>
      <c r="B50" s="35" t="s">
        <v>313</v>
      </c>
      <c r="C50" s="29"/>
      <c r="D50" s="57">
        <f>SUM(D51)</f>
        <v>1422000</v>
      </c>
    </row>
    <row r="51" spans="1:4" s="2" customFormat="1" ht="32.25" customHeight="1">
      <c r="A51" s="17" t="s">
        <v>290</v>
      </c>
      <c r="B51" s="35" t="s">
        <v>314</v>
      </c>
      <c r="C51" s="29"/>
      <c r="D51" s="57">
        <f>SUM(D52)</f>
        <v>1422000</v>
      </c>
    </row>
    <row r="52" spans="1:4" s="2" customFormat="1" ht="48" customHeight="1">
      <c r="A52" s="17" t="s">
        <v>282</v>
      </c>
      <c r="B52" s="35" t="s">
        <v>314</v>
      </c>
      <c r="C52" s="29" t="s">
        <v>211</v>
      </c>
      <c r="D52" s="57">
        <f>SUM(прил6!G32)</f>
        <v>1422000</v>
      </c>
    </row>
    <row r="53" spans="1:4" s="2" customFormat="1" ht="46.5" customHeight="1">
      <c r="A53" s="37" t="s">
        <v>341</v>
      </c>
      <c r="B53" s="35" t="s">
        <v>98</v>
      </c>
      <c r="C53" s="29"/>
      <c r="D53" s="57">
        <f>SUM(D54)</f>
        <v>112400</v>
      </c>
    </row>
    <row r="54" spans="1:4" s="2" customFormat="1" ht="30.75" customHeight="1">
      <c r="A54" s="17" t="s">
        <v>286</v>
      </c>
      <c r="B54" s="35" t="s">
        <v>97</v>
      </c>
      <c r="C54" s="29"/>
      <c r="D54" s="57">
        <f>SUM(D55)</f>
        <v>112400</v>
      </c>
    </row>
    <row r="55" spans="1:4" s="2" customFormat="1" ht="31.5" customHeight="1">
      <c r="A55" s="17" t="s">
        <v>298</v>
      </c>
      <c r="B55" s="35" t="s">
        <v>97</v>
      </c>
      <c r="C55" s="29" t="s">
        <v>292</v>
      </c>
      <c r="D55" s="57">
        <f>SUM(прил5!F89)</f>
        <v>112400</v>
      </c>
    </row>
    <row r="56" spans="1:4" s="2" customFormat="1" ht="30.75" customHeight="1">
      <c r="A56" s="17" t="s">
        <v>47</v>
      </c>
      <c r="B56" s="35" t="s">
        <v>48</v>
      </c>
      <c r="C56" s="29"/>
      <c r="D56" s="31">
        <f>SUM(D57)</f>
        <v>50000</v>
      </c>
    </row>
    <row r="57" spans="1:4" s="2" customFormat="1" ht="21" customHeight="1">
      <c r="A57" s="17" t="s">
        <v>191</v>
      </c>
      <c r="B57" s="35" t="s">
        <v>69</v>
      </c>
      <c r="C57" s="29"/>
      <c r="D57" s="31">
        <f>SUM(D58)</f>
        <v>50000</v>
      </c>
    </row>
    <row r="58" spans="1:4" s="2" customFormat="1" ht="19.5" customHeight="1">
      <c r="A58" s="43" t="s">
        <v>156</v>
      </c>
      <c r="B58" s="36" t="s">
        <v>69</v>
      </c>
      <c r="C58" s="29" t="s">
        <v>214</v>
      </c>
      <c r="D58" s="31">
        <f>SUM(прил5!F92)</f>
        <v>50000</v>
      </c>
    </row>
    <row r="59" spans="1:4" s="2" customFormat="1" ht="44.25" customHeight="1">
      <c r="A59" s="43" t="s">
        <v>444</v>
      </c>
      <c r="B59" s="36" t="s">
        <v>445</v>
      </c>
      <c r="C59" s="34"/>
      <c r="D59" s="31">
        <f>SUM(D60+D63+D67+D74)</f>
        <v>10597753</v>
      </c>
    </row>
    <row r="60" spans="1:4" s="2" customFormat="1" ht="32.25" customHeight="1">
      <c r="A60" s="43" t="s">
        <v>74</v>
      </c>
      <c r="B60" s="36" t="s">
        <v>446</v>
      </c>
      <c r="C60" s="34"/>
      <c r="D60" s="31">
        <f>SUM(D61)</f>
        <v>258562</v>
      </c>
    </row>
    <row r="61" spans="1:4" s="2" customFormat="1" ht="19.5" customHeight="1">
      <c r="A61" s="43" t="s">
        <v>263</v>
      </c>
      <c r="B61" s="36" t="s">
        <v>447</v>
      </c>
      <c r="C61" s="34"/>
      <c r="D61" s="31">
        <f>SUM(D62)</f>
        <v>258562</v>
      </c>
    </row>
    <row r="62" spans="1:4" s="2" customFormat="1" ht="21.75" customHeight="1">
      <c r="A62" s="43" t="s">
        <v>237</v>
      </c>
      <c r="B62" s="36" t="s">
        <v>448</v>
      </c>
      <c r="C62" s="34" t="s">
        <v>236</v>
      </c>
      <c r="D62" s="31">
        <f>SUM(прил5!F391)</f>
        <v>258562</v>
      </c>
    </row>
    <row r="63" spans="1:4" s="2" customFormat="1" ht="17.25" customHeight="1">
      <c r="A63" s="43" t="s">
        <v>76</v>
      </c>
      <c r="B63" s="36" t="s">
        <v>454</v>
      </c>
      <c r="C63" s="34"/>
      <c r="D63" s="31">
        <f>SUM(D64)</f>
        <v>284626</v>
      </c>
    </row>
    <row r="64" spans="1:4" ht="31.5" customHeight="1">
      <c r="A64" s="43" t="s">
        <v>466</v>
      </c>
      <c r="B64" s="36" t="s">
        <v>458</v>
      </c>
      <c r="C64" s="34"/>
      <c r="D64" s="31">
        <f>SUM(D66+D65)</f>
        <v>284626</v>
      </c>
    </row>
    <row r="65" spans="1:4" ht="19.5" customHeight="1">
      <c r="A65" s="43" t="s">
        <v>156</v>
      </c>
      <c r="B65" s="36" t="s">
        <v>458</v>
      </c>
      <c r="C65" s="34" t="s">
        <v>214</v>
      </c>
      <c r="D65" s="31">
        <f>SUM(прил5!F402)</f>
        <v>4500</v>
      </c>
    </row>
    <row r="66" spans="1:4" ht="17.25" customHeight="1">
      <c r="A66" s="43" t="s">
        <v>237</v>
      </c>
      <c r="B66" s="36" t="s">
        <v>458</v>
      </c>
      <c r="C66" s="34" t="s">
        <v>236</v>
      </c>
      <c r="D66" s="31">
        <f>SUM(прил5!F403)</f>
        <v>280126</v>
      </c>
    </row>
    <row r="67" spans="1:4" ht="37.5" customHeight="1">
      <c r="A67" s="43" t="s">
        <v>727</v>
      </c>
      <c r="B67" s="36" t="s">
        <v>459</v>
      </c>
      <c r="C67" s="34"/>
      <c r="D67" s="31">
        <f>SUM(D71+D68)</f>
        <v>9218916</v>
      </c>
    </row>
    <row r="68" spans="1:4" ht="15">
      <c r="A68" s="59" t="s">
        <v>265</v>
      </c>
      <c r="B68" s="36" t="s">
        <v>460</v>
      </c>
      <c r="C68" s="34"/>
      <c r="D68" s="31">
        <f>SUM(D70+D69)</f>
        <v>7008916</v>
      </c>
    </row>
    <row r="69" spans="1:4" ht="19.5" customHeight="1">
      <c r="A69" s="43" t="s">
        <v>156</v>
      </c>
      <c r="B69" s="36" t="s">
        <v>460</v>
      </c>
      <c r="C69" s="34" t="s">
        <v>214</v>
      </c>
      <c r="D69" s="31">
        <f>SUM(прил5!F406)</f>
        <v>110000</v>
      </c>
    </row>
    <row r="70" spans="1:4" ht="22.5" customHeight="1">
      <c r="A70" s="43" t="s">
        <v>237</v>
      </c>
      <c r="B70" s="36" t="s">
        <v>461</v>
      </c>
      <c r="C70" s="34" t="s">
        <v>236</v>
      </c>
      <c r="D70" s="31">
        <f>SUM(прил5!F407)</f>
        <v>6898916</v>
      </c>
    </row>
    <row r="71" spans="1:4" ht="15">
      <c r="A71" s="43" t="s">
        <v>266</v>
      </c>
      <c r="B71" s="36" t="s">
        <v>462</v>
      </c>
      <c r="C71" s="34"/>
      <c r="D71" s="31">
        <f>SUM(D73+D72)</f>
        <v>2210000</v>
      </c>
    </row>
    <row r="72" spans="1:4" ht="15">
      <c r="A72" s="43" t="s">
        <v>156</v>
      </c>
      <c r="B72" s="36" t="s">
        <v>463</v>
      </c>
      <c r="C72" s="34" t="s">
        <v>214</v>
      </c>
      <c r="D72" s="31">
        <f>SUM(прил5!F409)</f>
        <v>40000</v>
      </c>
    </row>
    <row r="73" spans="1:4" ht="15">
      <c r="A73" s="43" t="s">
        <v>237</v>
      </c>
      <c r="B73" s="36" t="s">
        <v>463</v>
      </c>
      <c r="C73" s="34" t="s">
        <v>236</v>
      </c>
      <c r="D73" s="31">
        <f>SUM(прил5!F410)</f>
        <v>2170000</v>
      </c>
    </row>
    <row r="74" spans="1:4" ht="30">
      <c r="A74" s="43" t="s">
        <v>101</v>
      </c>
      <c r="B74" s="36" t="s">
        <v>464</v>
      </c>
      <c r="C74" s="34"/>
      <c r="D74" s="31">
        <f>SUM(D75)</f>
        <v>835649</v>
      </c>
    </row>
    <row r="75" spans="1:4" ht="30">
      <c r="A75" s="43" t="s">
        <v>264</v>
      </c>
      <c r="B75" s="36" t="s">
        <v>465</v>
      </c>
      <c r="C75" s="34"/>
      <c r="D75" s="31">
        <f>SUM(D76:D77)</f>
        <v>835649</v>
      </c>
    </row>
    <row r="76" spans="1:4" ht="15">
      <c r="A76" s="43" t="s">
        <v>156</v>
      </c>
      <c r="B76" s="36" t="s">
        <v>465</v>
      </c>
      <c r="C76" s="34" t="s">
        <v>214</v>
      </c>
      <c r="D76" s="31">
        <f>SUM(прил5!F413)</f>
        <v>14000</v>
      </c>
    </row>
    <row r="77" spans="1:4" ht="15">
      <c r="A77" s="43" t="s">
        <v>237</v>
      </c>
      <c r="B77" s="36" t="s">
        <v>467</v>
      </c>
      <c r="C77" s="34" t="s">
        <v>236</v>
      </c>
      <c r="D77" s="31">
        <f>SUM(прил5!F414)</f>
        <v>821649</v>
      </c>
    </row>
    <row r="78" spans="1:4" ht="44.25" customHeight="1">
      <c r="A78" s="17" t="s">
        <v>154</v>
      </c>
      <c r="B78" s="35" t="s">
        <v>315</v>
      </c>
      <c r="C78" s="29"/>
      <c r="D78" s="31">
        <f>SUM(D79+D82+D89)</f>
        <v>15710424</v>
      </c>
    </row>
    <row r="79" spans="1:4" ht="30" customHeight="1">
      <c r="A79" s="43" t="s">
        <v>126</v>
      </c>
      <c r="B79" s="36" t="s">
        <v>456</v>
      </c>
      <c r="C79" s="34"/>
      <c r="D79" s="31">
        <f>SUM(D80)</f>
        <v>2055766</v>
      </c>
    </row>
    <row r="80" spans="1:4" ht="16.5" customHeight="1">
      <c r="A80" s="43" t="s">
        <v>455</v>
      </c>
      <c r="B80" s="36" t="s">
        <v>457</v>
      </c>
      <c r="C80" s="34"/>
      <c r="D80" s="31">
        <f>SUM(D81)</f>
        <v>2055766</v>
      </c>
    </row>
    <row r="81" spans="1:4" ht="15.75" customHeight="1">
      <c r="A81" s="43" t="s">
        <v>237</v>
      </c>
      <c r="B81" s="36" t="s">
        <v>457</v>
      </c>
      <c r="C81" s="34" t="s">
        <v>236</v>
      </c>
      <c r="D81" s="31">
        <f>SUM(прил5!F418)</f>
        <v>2055766</v>
      </c>
    </row>
    <row r="82" spans="1:4" ht="30">
      <c r="A82" s="17" t="s">
        <v>316</v>
      </c>
      <c r="B82" s="35" t="s">
        <v>317</v>
      </c>
      <c r="C82" s="29"/>
      <c r="D82" s="31">
        <f>SUM(D83+D87+D84)</f>
        <v>1061000</v>
      </c>
    </row>
    <row r="83" spans="1:4" ht="32.25" customHeight="1">
      <c r="A83" s="17" t="s">
        <v>283</v>
      </c>
      <c r="B83" s="35" t="s">
        <v>318</v>
      </c>
      <c r="C83" s="29"/>
      <c r="D83" s="31">
        <f>SUM(D86:D86)</f>
        <v>711000</v>
      </c>
    </row>
    <row r="84" spans="1:4" ht="76.5" customHeight="1">
      <c r="A84" s="47" t="s">
        <v>832</v>
      </c>
      <c r="B84" s="36" t="s">
        <v>831</v>
      </c>
      <c r="C84" s="29"/>
      <c r="D84" s="31">
        <f>SUM(D85)</f>
        <v>113000</v>
      </c>
    </row>
    <row r="85" spans="1:4" ht="33" customHeight="1">
      <c r="A85" s="40" t="s">
        <v>156</v>
      </c>
      <c r="B85" s="36" t="s">
        <v>831</v>
      </c>
      <c r="C85" s="29" t="s">
        <v>214</v>
      </c>
      <c r="D85" s="31">
        <f>SUM(прил5!F37)</f>
        <v>113000</v>
      </c>
    </row>
    <row r="86" spans="1:4" ht="45">
      <c r="A86" s="17" t="s">
        <v>282</v>
      </c>
      <c r="B86" s="35" t="s">
        <v>319</v>
      </c>
      <c r="C86" s="29" t="s">
        <v>211</v>
      </c>
      <c r="D86" s="31">
        <f>SUM(прил5!F36)</f>
        <v>711000</v>
      </c>
    </row>
    <row r="87" spans="1:4" ht="30">
      <c r="A87" s="17" t="s">
        <v>257</v>
      </c>
      <c r="B87" s="35" t="s">
        <v>320</v>
      </c>
      <c r="C87" s="29"/>
      <c r="D87" s="31">
        <f>SUM(D88)</f>
        <v>237000</v>
      </c>
    </row>
    <row r="88" spans="1:4" ht="45">
      <c r="A88" s="17" t="s">
        <v>282</v>
      </c>
      <c r="B88" s="35" t="s">
        <v>320</v>
      </c>
      <c r="C88" s="29" t="s">
        <v>211</v>
      </c>
      <c r="D88" s="31">
        <f>SUM(прил5!F40)</f>
        <v>237000</v>
      </c>
    </row>
    <row r="89" spans="1:4" ht="32.25" customHeight="1">
      <c r="A89" s="17" t="s">
        <v>478</v>
      </c>
      <c r="B89" s="36" t="s">
        <v>479</v>
      </c>
      <c r="C89" s="34"/>
      <c r="D89" s="31">
        <f>SUM(D90)</f>
        <v>12593658</v>
      </c>
    </row>
    <row r="90" spans="1:4" ht="35.25" customHeight="1">
      <c r="A90" s="43" t="s">
        <v>268</v>
      </c>
      <c r="B90" s="36" t="s">
        <v>480</v>
      </c>
      <c r="C90" s="34"/>
      <c r="D90" s="31">
        <f>SUM(D91)</f>
        <v>12593658</v>
      </c>
    </row>
    <row r="91" spans="1:4" ht="15">
      <c r="A91" s="43" t="s">
        <v>237</v>
      </c>
      <c r="B91" s="36" t="s">
        <v>481</v>
      </c>
      <c r="C91" s="34" t="s">
        <v>236</v>
      </c>
      <c r="D91" s="31">
        <f>SUM(прил5!F443)</f>
        <v>12593658</v>
      </c>
    </row>
    <row r="92" spans="1:6" ht="32.25" customHeight="1">
      <c r="A92" s="49" t="s">
        <v>409</v>
      </c>
      <c r="B92" s="38" t="s">
        <v>407</v>
      </c>
      <c r="C92" s="39"/>
      <c r="D92" s="30">
        <f>SUM(D93+D130+D151+D157)</f>
        <v>370800880</v>
      </c>
      <c r="F92" s="26"/>
    </row>
    <row r="93" spans="1:4" ht="52.5" customHeight="1">
      <c r="A93" s="43" t="s">
        <v>41</v>
      </c>
      <c r="B93" s="36" t="s">
        <v>485</v>
      </c>
      <c r="C93" s="34"/>
      <c r="D93" s="46">
        <f>SUM(D94+D103)</f>
        <v>122387158</v>
      </c>
    </row>
    <row r="94" spans="1:4" ht="36.75" customHeight="1">
      <c r="A94" s="43" t="s">
        <v>12</v>
      </c>
      <c r="B94" s="34" t="s">
        <v>11</v>
      </c>
      <c r="C94" s="34"/>
      <c r="D94" s="31">
        <f>SUM(D95+D97+D101)</f>
        <v>7014786</v>
      </c>
    </row>
    <row r="95" spans="1:4" ht="34.5" customHeight="1">
      <c r="A95" s="43" t="s">
        <v>198</v>
      </c>
      <c r="B95" s="34" t="s">
        <v>13</v>
      </c>
      <c r="C95" s="34"/>
      <c r="D95" s="31">
        <f>SUM(D96)</f>
        <v>71182</v>
      </c>
    </row>
    <row r="96" spans="1:4" ht="47.25" customHeight="1">
      <c r="A96" s="43" t="s">
        <v>193</v>
      </c>
      <c r="B96" s="34" t="s">
        <v>13</v>
      </c>
      <c r="C96" s="34" t="s">
        <v>211</v>
      </c>
      <c r="D96" s="31">
        <f>SUM(прил5!F340)</f>
        <v>71182</v>
      </c>
    </row>
    <row r="97" spans="1:4" ht="21" customHeight="1">
      <c r="A97" s="43" t="s">
        <v>287</v>
      </c>
      <c r="B97" s="34" t="s">
        <v>14</v>
      </c>
      <c r="C97" s="34"/>
      <c r="D97" s="31">
        <f>SUM(D98:D100)</f>
        <v>6893604</v>
      </c>
    </row>
    <row r="98" spans="1:4" ht="46.5" customHeight="1">
      <c r="A98" s="43" t="s">
        <v>282</v>
      </c>
      <c r="B98" s="34" t="s">
        <v>488</v>
      </c>
      <c r="C98" s="34" t="s">
        <v>211</v>
      </c>
      <c r="D98" s="31">
        <f>SUM(прил5!F342)</f>
        <v>6118100</v>
      </c>
    </row>
    <row r="99" spans="1:4" ht="15.75" customHeight="1">
      <c r="A99" s="43" t="s">
        <v>156</v>
      </c>
      <c r="B99" s="34" t="s">
        <v>15</v>
      </c>
      <c r="C99" s="34" t="s">
        <v>214</v>
      </c>
      <c r="D99" s="31">
        <f>SUM(прил5!F343)</f>
        <v>759120</v>
      </c>
    </row>
    <row r="100" spans="1:4" ht="18" customHeight="1">
      <c r="A100" s="43" t="s">
        <v>216</v>
      </c>
      <c r="B100" s="34" t="s">
        <v>15</v>
      </c>
      <c r="C100" s="34" t="s">
        <v>215</v>
      </c>
      <c r="D100" s="31">
        <f>SUM(прил5!F344)</f>
        <v>16384</v>
      </c>
    </row>
    <row r="101" spans="1:4" ht="18" customHeight="1">
      <c r="A101" s="88" t="s">
        <v>134</v>
      </c>
      <c r="B101" s="34" t="s">
        <v>138</v>
      </c>
      <c r="C101" s="34"/>
      <c r="D101" s="31">
        <f>SUM(D102)</f>
        <v>50000</v>
      </c>
    </row>
    <row r="102" spans="1:4" ht="18" customHeight="1">
      <c r="A102" s="43" t="s">
        <v>156</v>
      </c>
      <c r="B102" s="34" t="s">
        <v>138</v>
      </c>
      <c r="C102" s="34" t="s">
        <v>214</v>
      </c>
      <c r="D102" s="31">
        <f>SUM(прил6!G346)</f>
        <v>50000</v>
      </c>
    </row>
    <row r="103" spans="1:4" ht="35.25" customHeight="1">
      <c r="A103" s="43" t="s">
        <v>489</v>
      </c>
      <c r="B103" s="36" t="s">
        <v>492</v>
      </c>
      <c r="C103" s="34"/>
      <c r="D103" s="46">
        <f>SUM(D104+D123+D128+D115+D117+D126+D121+D107+D109+D113+D118+D111)</f>
        <v>115372372</v>
      </c>
    </row>
    <row r="104" spans="1:4" ht="15">
      <c r="A104" s="43" t="s">
        <v>287</v>
      </c>
      <c r="B104" s="36" t="s">
        <v>493</v>
      </c>
      <c r="C104" s="34"/>
      <c r="D104" s="46">
        <f>SUM(D105:D106)</f>
        <v>60040541</v>
      </c>
    </row>
    <row r="105" spans="1:4" ht="15">
      <c r="A105" s="43" t="s">
        <v>156</v>
      </c>
      <c r="B105" s="36" t="s">
        <v>491</v>
      </c>
      <c r="C105" s="34" t="s">
        <v>214</v>
      </c>
      <c r="D105" s="31">
        <f>SUM(прил5!F274+прил5!F252)</f>
        <v>55321066</v>
      </c>
    </row>
    <row r="106" spans="1:4" ht="15">
      <c r="A106" s="43" t="s">
        <v>216</v>
      </c>
      <c r="B106" s="36" t="s">
        <v>491</v>
      </c>
      <c r="C106" s="34" t="s">
        <v>215</v>
      </c>
      <c r="D106" s="31">
        <f>SUM(прил5!F253+прил5!F275)</f>
        <v>4719475</v>
      </c>
    </row>
    <row r="107" spans="1:4" ht="15">
      <c r="A107" s="198" t="s">
        <v>798</v>
      </c>
      <c r="B107" s="36" t="s">
        <v>799</v>
      </c>
      <c r="C107" s="34"/>
      <c r="D107" s="31">
        <f>SUM(D108)</f>
        <v>2400000</v>
      </c>
    </row>
    <row r="108" spans="1:4" ht="15">
      <c r="A108" s="40" t="s">
        <v>156</v>
      </c>
      <c r="B108" s="36" t="s">
        <v>799</v>
      </c>
      <c r="C108" s="34" t="s">
        <v>214</v>
      </c>
      <c r="D108" s="31">
        <f>SUM(прил6!G277)</f>
        <v>2400000</v>
      </c>
    </row>
    <row r="109" spans="1:4" ht="30">
      <c r="A109" s="43" t="s">
        <v>802</v>
      </c>
      <c r="B109" s="36" t="s">
        <v>805</v>
      </c>
      <c r="C109" s="34"/>
      <c r="D109" s="31">
        <f>SUM(D110)</f>
        <v>2020872</v>
      </c>
    </row>
    <row r="110" spans="1:4" ht="15">
      <c r="A110" s="40" t="s">
        <v>156</v>
      </c>
      <c r="B110" s="36" t="s">
        <v>805</v>
      </c>
      <c r="C110" s="34" t="s">
        <v>214</v>
      </c>
      <c r="D110" s="31">
        <f>SUM(прил5!F276)</f>
        <v>2020872</v>
      </c>
    </row>
    <row r="111" spans="1:4" ht="60">
      <c r="A111" s="209" t="s">
        <v>820</v>
      </c>
      <c r="B111" s="36" t="s">
        <v>823</v>
      </c>
      <c r="C111" s="34"/>
      <c r="D111" s="31">
        <f>SUM(D112)</f>
        <v>40594973</v>
      </c>
    </row>
    <row r="112" spans="1:4" ht="15">
      <c r="A112" s="40" t="s">
        <v>156</v>
      </c>
      <c r="B112" s="36" t="s">
        <v>823</v>
      </c>
      <c r="C112" s="34" t="s">
        <v>214</v>
      </c>
      <c r="D112" s="31">
        <f>SUM(прил5!F279)</f>
        <v>40594973</v>
      </c>
    </row>
    <row r="113" spans="1:4" ht="45">
      <c r="A113" s="43" t="s">
        <v>803</v>
      </c>
      <c r="B113" s="36" t="s">
        <v>804</v>
      </c>
      <c r="C113" s="34"/>
      <c r="D113" s="31">
        <f>SUM(D114)</f>
        <v>217427</v>
      </c>
    </row>
    <row r="114" spans="1:4" ht="15">
      <c r="A114" s="40" t="s">
        <v>156</v>
      </c>
      <c r="B114" s="36" t="s">
        <v>804</v>
      </c>
      <c r="C114" s="34" t="s">
        <v>214</v>
      </c>
      <c r="D114" s="31">
        <f>SUM(прил5!F281)</f>
        <v>217427</v>
      </c>
    </row>
    <row r="115" spans="1:4" ht="45">
      <c r="A115" s="85" t="s">
        <v>168</v>
      </c>
      <c r="B115" s="36" t="s">
        <v>167</v>
      </c>
      <c r="C115" s="34"/>
      <c r="D115" s="31">
        <f>SUM(D116)</f>
        <v>1278000</v>
      </c>
    </row>
    <row r="116" spans="1:4" ht="15">
      <c r="A116" s="40" t="s">
        <v>156</v>
      </c>
      <c r="B116" s="36" t="s">
        <v>167</v>
      </c>
      <c r="C116" s="34" t="s">
        <v>214</v>
      </c>
      <c r="D116" s="31">
        <f>SUM(прил5!F283)</f>
        <v>1278000</v>
      </c>
    </row>
    <row r="117" spans="1:4" ht="30">
      <c r="A117" s="85" t="s">
        <v>170</v>
      </c>
      <c r="B117" s="36" t="s">
        <v>169</v>
      </c>
      <c r="C117" s="34"/>
      <c r="D117" s="31">
        <f>SUM(D120)</f>
        <v>985075</v>
      </c>
    </row>
    <row r="118" spans="1:4" ht="15.75">
      <c r="A118" s="196" t="s">
        <v>819</v>
      </c>
      <c r="B118" s="36" t="s">
        <v>817</v>
      </c>
      <c r="C118" s="34"/>
      <c r="D118" s="31">
        <f>SUM(D119)</f>
        <v>2000000</v>
      </c>
    </row>
    <row r="119" spans="1:4" ht="15">
      <c r="A119" s="40" t="s">
        <v>156</v>
      </c>
      <c r="B119" s="36" t="s">
        <v>817</v>
      </c>
      <c r="C119" s="34" t="s">
        <v>214</v>
      </c>
      <c r="D119" s="31">
        <f>SUM(прил5!F287)</f>
        <v>2000000</v>
      </c>
    </row>
    <row r="120" spans="1:4" ht="15">
      <c r="A120" s="40" t="s">
        <v>156</v>
      </c>
      <c r="B120" s="36" t="s">
        <v>169</v>
      </c>
      <c r="C120" s="34" t="s">
        <v>214</v>
      </c>
      <c r="D120" s="31">
        <f>SUM(прил5!F289)</f>
        <v>985075</v>
      </c>
    </row>
    <row r="121" spans="1:4" ht="31.5">
      <c r="A121" s="189" t="s">
        <v>749</v>
      </c>
      <c r="B121" s="36" t="s">
        <v>747</v>
      </c>
      <c r="C121" s="34"/>
      <c r="D121" s="31">
        <f>SUM(D122)</f>
        <v>271581</v>
      </c>
    </row>
    <row r="122" spans="1:4" ht="45">
      <c r="A122" s="43" t="s">
        <v>282</v>
      </c>
      <c r="B122" s="36" t="s">
        <v>747</v>
      </c>
      <c r="C122" s="34" t="s">
        <v>211</v>
      </c>
      <c r="D122" s="31">
        <f>SUM(прил5!F291+прил5!F254)</f>
        <v>271581</v>
      </c>
    </row>
    <row r="123" spans="1:4" ht="30">
      <c r="A123" s="85" t="s">
        <v>141</v>
      </c>
      <c r="B123" s="36" t="s">
        <v>143</v>
      </c>
      <c r="C123" s="34"/>
      <c r="D123" s="31">
        <f>SUM(D124:D125)</f>
        <v>1527873</v>
      </c>
    </row>
    <row r="124" spans="1:4" ht="45">
      <c r="A124" s="43" t="s">
        <v>282</v>
      </c>
      <c r="B124" s="36" t="s">
        <v>142</v>
      </c>
      <c r="C124" s="34" t="s">
        <v>211</v>
      </c>
      <c r="D124" s="31">
        <f>SUM(прил5!F293+прил5!F257)</f>
        <v>1436841</v>
      </c>
    </row>
    <row r="125" spans="1:4" ht="15">
      <c r="A125" s="43" t="s">
        <v>237</v>
      </c>
      <c r="B125" s="36" t="s">
        <v>142</v>
      </c>
      <c r="C125" s="34" t="s">
        <v>236</v>
      </c>
      <c r="D125" s="31">
        <f>SUM(прил5!F294)</f>
        <v>91032</v>
      </c>
    </row>
    <row r="126" spans="1:4" ht="63">
      <c r="A126" s="189" t="s">
        <v>751</v>
      </c>
      <c r="B126" s="36" t="s">
        <v>750</v>
      </c>
      <c r="C126" s="34"/>
      <c r="D126" s="31">
        <f>SUM(D127)</f>
        <v>462980</v>
      </c>
    </row>
    <row r="127" spans="1:4" ht="15">
      <c r="A127" s="43" t="s">
        <v>156</v>
      </c>
      <c r="B127" s="36" t="s">
        <v>750</v>
      </c>
      <c r="C127" s="34" t="s">
        <v>214</v>
      </c>
      <c r="D127" s="31">
        <f>SUM(прил5!F296)</f>
        <v>462980</v>
      </c>
    </row>
    <row r="128" spans="1:4" ht="48" customHeight="1">
      <c r="A128" s="85" t="s">
        <v>144</v>
      </c>
      <c r="B128" s="36" t="s">
        <v>145</v>
      </c>
      <c r="C128" s="34"/>
      <c r="D128" s="31">
        <f>SUM(D129)</f>
        <v>3573050</v>
      </c>
    </row>
    <row r="129" spans="1:4" ht="15">
      <c r="A129" s="43" t="s">
        <v>156</v>
      </c>
      <c r="B129" s="36" t="s">
        <v>146</v>
      </c>
      <c r="C129" s="34" t="s">
        <v>214</v>
      </c>
      <c r="D129" s="31">
        <f>SUM(прил5!F298)</f>
        <v>3573050</v>
      </c>
    </row>
    <row r="130" spans="1:4" ht="32.25" customHeight="1">
      <c r="A130" s="49" t="s">
        <v>155</v>
      </c>
      <c r="B130" s="38" t="s">
        <v>408</v>
      </c>
      <c r="C130" s="39"/>
      <c r="D130" s="30">
        <f>SUM(D131+D137+D143+D147)</f>
        <v>234450953</v>
      </c>
    </row>
    <row r="131" spans="1:4" ht="20.25" customHeight="1">
      <c r="A131" s="43" t="s">
        <v>412</v>
      </c>
      <c r="B131" s="36" t="s">
        <v>411</v>
      </c>
      <c r="C131" s="34"/>
      <c r="D131" s="31">
        <f>SUM(D132+D135)</f>
        <v>36306849</v>
      </c>
    </row>
    <row r="132" spans="1:4" ht="74.25" customHeight="1">
      <c r="A132" s="43" t="s">
        <v>728</v>
      </c>
      <c r="B132" s="36" t="s">
        <v>482</v>
      </c>
      <c r="C132" s="34"/>
      <c r="D132" s="31">
        <f>SUM(D133:D134)</f>
        <v>27252249</v>
      </c>
    </row>
    <row r="133" spans="1:4" ht="51" customHeight="1">
      <c r="A133" s="43" t="s">
        <v>282</v>
      </c>
      <c r="B133" s="36" t="s">
        <v>482</v>
      </c>
      <c r="C133" s="34" t="s">
        <v>211</v>
      </c>
      <c r="D133" s="31">
        <f>SUM(прил5!F261)</f>
        <v>27091490</v>
      </c>
    </row>
    <row r="134" spans="1:4" ht="19.5" customHeight="1">
      <c r="A134" s="43" t="s">
        <v>156</v>
      </c>
      <c r="B134" s="36" t="s">
        <v>483</v>
      </c>
      <c r="C134" s="34" t="s">
        <v>214</v>
      </c>
      <c r="D134" s="31">
        <f>SUM(прил5!F262)</f>
        <v>160759</v>
      </c>
    </row>
    <row r="135" spans="1:4" ht="18.75" customHeight="1">
      <c r="A135" s="43" t="s">
        <v>287</v>
      </c>
      <c r="B135" s="36" t="s">
        <v>486</v>
      </c>
      <c r="C135" s="34"/>
      <c r="D135" s="31">
        <f>SUM(D136:D136)</f>
        <v>9054600</v>
      </c>
    </row>
    <row r="136" spans="1:4" ht="51" customHeight="1">
      <c r="A136" s="43" t="s">
        <v>282</v>
      </c>
      <c r="B136" s="36" t="s">
        <v>487</v>
      </c>
      <c r="C136" s="34" t="s">
        <v>211</v>
      </c>
      <c r="D136" s="31">
        <f>SUM(прил5!F264)</f>
        <v>9054600</v>
      </c>
    </row>
    <row r="137" spans="1:4" ht="21.75" customHeight="1">
      <c r="A137" s="43" t="s">
        <v>494</v>
      </c>
      <c r="B137" s="36" t="s">
        <v>490</v>
      </c>
      <c r="C137" s="34"/>
      <c r="D137" s="31">
        <f>SUM(D138+D141)</f>
        <v>181544238</v>
      </c>
    </row>
    <row r="138" spans="1:4" ht="77.25" customHeight="1">
      <c r="A138" s="43" t="s">
        <v>729</v>
      </c>
      <c r="B138" s="36" t="s">
        <v>495</v>
      </c>
      <c r="C138" s="34"/>
      <c r="D138" s="31">
        <f>SUM(D139:D140)</f>
        <v>179236882</v>
      </c>
    </row>
    <row r="139" spans="1:4" ht="45">
      <c r="A139" s="43" t="s">
        <v>282</v>
      </c>
      <c r="B139" s="36" t="s">
        <v>496</v>
      </c>
      <c r="C139" s="34" t="s">
        <v>211</v>
      </c>
      <c r="D139" s="31">
        <f>SUM(прил5!F307)</f>
        <v>173825417</v>
      </c>
    </row>
    <row r="140" spans="1:4" ht="15">
      <c r="A140" s="43" t="s">
        <v>156</v>
      </c>
      <c r="B140" s="36" t="s">
        <v>496</v>
      </c>
      <c r="C140" s="34" t="s">
        <v>214</v>
      </c>
      <c r="D140" s="31">
        <f>SUM(прил5!F308)</f>
        <v>5411465</v>
      </c>
    </row>
    <row r="141" spans="1:4" ht="15">
      <c r="A141" s="43" t="s">
        <v>300</v>
      </c>
      <c r="B141" s="36" t="s">
        <v>497</v>
      </c>
      <c r="C141" s="34"/>
      <c r="D141" s="31">
        <f>SUM(D142)</f>
        <v>2307356</v>
      </c>
    </row>
    <row r="142" spans="1:4" ht="45">
      <c r="A142" s="43" t="s">
        <v>282</v>
      </c>
      <c r="B142" s="36" t="s">
        <v>497</v>
      </c>
      <c r="C142" s="34" t="s">
        <v>211</v>
      </c>
      <c r="D142" s="31">
        <f>SUM(прил5!F310)</f>
        <v>2307356</v>
      </c>
    </row>
    <row r="143" spans="1:4" ht="30">
      <c r="A143" s="43" t="s">
        <v>470</v>
      </c>
      <c r="B143" s="36" t="s">
        <v>471</v>
      </c>
      <c r="C143" s="34"/>
      <c r="D143" s="31">
        <f>SUM(D144)</f>
        <v>2355088.51</v>
      </c>
    </row>
    <row r="144" spans="1:4" ht="45" customHeight="1">
      <c r="A144" s="43" t="s">
        <v>473</v>
      </c>
      <c r="B144" s="36" t="s">
        <v>472</v>
      </c>
      <c r="C144" s="34"/>
      <c r="D144" s="31">
        <f>SUM(D145:D146)</f>
        <v>2355088.51</v>
      </c>
    </row>
    <row r="145" spans="1:4" ht="15">
      <c r="A145" s="43" t="s">
        <v>156</v>
      </c>
      <c r="B145" s="36" t="s">
        <v>472</v>
      </c>
      <c r="C145" s="34" t="s">
        <v>214</v>
      </c>
      <c r="D145" s="31">
        <f>SUM(прил5!F423)</f>
        <v>2001.61</v>
      </c>
    </row>
    <row r="146" spans="1:4" ht="15">
      <c r="A146" s="43" t="s">
        <v>237</v>
      </c>
      <c r="B146" s="36" t="s">
        <v>472</v>
      </c>
      <c r="C146" s="34" t="s">
        <v>236</v>
      </c>
      <c r="D146" s="31">
        <f>SUM(прил5!F424)</f>
        <v>2353086.9</v>
      </c>
    </row>
    <row r="147" spans="1:4" ht="30">
      <c r="A147" s="43" t="s">
        <v>474</v>
      </c>
      <c r="B147" s="36" t="s">
        <v>475</v>
      </c>
      <c r="C147" s="34"/>
      <c r="D147" s="31">
        <f>SUM(D148)</f>
        <v>14244777.49</v>
      </c>
    </row>
    <row r="148" spans="1:4" ht="42.75" customHeight="1">
      <c r="A148" s="43" t="s">
        <v>473</v>
      </c>
      <c r="B148" s="36" t="s">
        <v>476</v>
      </c>
      <c r="C148" s="34"/>
      <c r="D148" s="31">
        <f>SUM(D149:D150)</f>
        <v>14244777.49</v>
      </c>
    </row>
    <row r="149" spans="1:4" ht="15">
      <c r="A149" s="43" t="s">
        <v>156</v>
      </c>
      <c r="B149" s="36" t="s">
        <v>476</v>
      </c>
      <c r="C149" s="34" t="s">
        <v>214</v>
      </c>
      <c r="D149" s="31">
        <f>SUM(прил5!F427)</f>
        <v>20545.59</v>
      </c>
    </row>
    <row r="150" spans="1:4" ht="15">
      <c r="A150" s="43" t="s">
        <v>237</v>
      </c>
      <c r="B150" s="36" t="s">
        <v>476</v>
      </c>
      <c r="C150" s="34" t="s">
        <v>236</v>
      </c>
      <c r="D150" s="31">
        <f>SUM(прил5!F428)</f>
        <v>14224231.9</v>
      </c>
    </row>
    <row r="151" spans="1:4" ht="42" customHeight="1">
      <c r="A151" s="49" t="s">
        <v>498</v>
      </c>
      <c r="B151" s="38" t="s">
        <v>499</v>
      </c>
      <c r="C151" s="39"/>
      <c r="D151" s="30">
        <f>SUM(D152)</f>
        <v>13122769</v>
      </c>
    </row>
    <row r="152" spans="1:4" ht="30">
      <c r="A152" s="43" t="s">
        <v>500</v>
      </c>
      <c r="B152" s="36" t="s">
        <v>0</v>
      </c>
      <c r="C152" s="34"/>
      <c r="D152" s="31">
        <f>SUM(D153)</f>
        <v>13122769</v>
      </c>
    </row>
    <row r="153" spans="1:4" ht="15">
      <c r="A153" s="43" t="s">
        <v>287</v>
      </c>
      <c r="B153" s="36" t="s">
        <v>1</v>
      </c>
      <c r="C153" s="34"/>
      <c r="D153" s="31">
        <f>SUM(D154:D156)</f>
        <v>13122769</v>
      </c>
    </row>
    <row r="154" spans="1:4" ht="45">
      <c r="A154" s="43" t="s">
        <v>282</v>
      </c>
      <c r="B154" s="36" t="s">
        <v>1</v>
      </c>
      <c r="C154" s="34" t="s">
        <v>211</v>
      </c>
      <c r="D154" s="31">
        <f>SUM(прил5!F314)</f>
        <v>12038901</v>
      </c>
    </row>
    <row r="155" spans="1:4" ht="15">
      <c r="A155" s="43" t="s">
        <v>156</v>
      </c>
      <c r="B155" s="36" t="s">
        <v>1</v>
      </c>
      <c r="C155" s="34" t="s">
        <v>214</v>
      </c>
      <c r="D155" s="31">
        <f>SUM(прил5!F315)</f>
        <v>1032211</v>
      </c>
    </row>
    <row r="156" spans="1:4" ht="15">
      <c r="A156" s="43" t="s">
        <v>216</v>
      </c>
      <c r="B156" s="36" t="s">
        <v>1</v>
      </c>
      <c r="C156" s="34" t="s">
        <v>215</v>
      </c>
      <c r="D156" s="31">
        <f>SUM(прил5!F316)</f>
        <v>51657</v>
      </c>
    </row>
    <row r="157" spans="1:4" ht="45.75" customHeight="1">
      <c r="A157" s="43" t="s">
        <v>153</v>
      </c>
      <c r="B157" s="36" t="s">
        <v>79</v>
      </c>
      <c r="C157" s="34"/>
      <c r="D157" s="31">
        <f>SUM(D158)</f>
        <v>840000</v>
      </c>
    </row>
    <row r="158" spans="1:4" ht="30">
      <c r="A158" s="43" t="s">
        <v>80</v>
      </c>
      <c r="B158" s="36" t="s">
        <v>81</v>
      </c>
      <c r="C158" s="34"/>
      <c r="D158" s="31">
        <f>SUM(D159)</f>
        <v>840000</v>
      </c>
    </row>
    <row r="159" spans="1:4" ht="15">
      <c r="A159" s="88" t="s">
        <v>134</v>
      </c>
      <c r="B159" s="36" t="s">
        <v>136</v>
      </c>
      <c r="C159" s="34"/>
      <c r="D159" s="31">
        <f>SUM(D160)</f>
        <v>840000</v>
      </c>
    </row>
    <row r="160" spans="1:4" ht="15">
      <c r="A160" s="43" t="s">
        <v>156</v>
      </c>
      <c r="B160" s="36" t="s">
        <v>136</v>
      </c>
      <c r="C160" s="34" t="s">
        <v>214</v>
      </c>
      <c r="D160" s="31">
        <f>SUM(прил5!F320+прил5!F268)</f>
        <v>840000</v>
      </c>
    </row>
    <row r="161" spans="1:4" ht="28.5">
      <c r="A161" s="60" t="s">
        <v>385</v>
      </c>
      <c r="B161" s="32" t="s">
        <v>386</v>
      </c>
      <c r="C161" s="28"/>
      <c r="D161" s="30">
        <f>SUM(D162+D166)</f>
        <v>677500</v>
      </c>
    </row>
    <row r="162" spans="1:4" ht="47.25" customHeight="1">
      <c r="A162" s="37" t="s">
        <v>100</v>
      </c>
      <c r="B162" s="35" t="s">
        <v>43</v>
      </c>
      <c r="C162" s="29"/>
      <c r="D162" s="31">
        <f>SUM(D163)</f>
        <v>26000</v>
      </c>
    </row>
    <row r="163" spans="1:4" ht="29.25" customHeight="1">
      <c r="A163" s="37" t="s">
        <v>46</v>
      </c>
      <c r="B163" s="35" t="s">
        <v>45</v>
      </c>
      <c r="C163" s="29"/>
      <c r="D163" s="31">
        <f>SUM(D164)</f>
        <v>26000</v>
      </c>
    </row>
    <row r="164" spans="1:4" ht="15">
      <c r="A164" s="37" t="s">
        <v>88</v>
      </c>
      <c r="B164" s="36" t="s">
        <v>89</v>
      </c>
      <c r="C164" s="34"/>
      <c r="D164" s="31">
        <f>SUM(D165)</f>
        <v>26000</v>
      </c>
    </row>
    <row r="165" spans="1:4" ht="15">
      <c r="A165" s="43" t="s">
        <v>156</v>
      </c>
      <c r="B165" s="36" t="s">
        <v>89</v>
      </c>
      <c r="C165" s="34" t="s">
        <v>214</v>
      </c>
      <c r="D165" s="31">
        <f>SUM(прил5!F176)</f>
        <v>26000</v>
      </c>
    </row>
    <row r="166" spans="1:4" ht="45">
      <c r="A166" s="17" t="s">
        <v>387</v>
      </c>
      <c r="B166" s="35" t="s">
        <v>388</v>
      </c>
      <c r="C166" s="29"/>
      <c r="D166" s="31">
        <f>SUM(D167)</f>
        <v>651500</v>
      </c>
    </row>
    <row r="167" spans="1:4" ht="30">
      <c r="A167" s="17" t="s">
        <v>389</v>
      </c>
      <c r="B167" s="35" t="s">
        <v>390</v>
      </c>
      <c r="C167" s="29"/>
      <c r="D167" s="31">
        <f>SUM(D168+D170)</f>
        <v>651500</v>
      </c>
    </row>
    <row r="168" spans="1:4" ht="15">
      <c r="A168" s="52" t="s">
        <v>391</v>
      </c>
      <c r="B168" s="35" t="s">
        <v>392</v>
      </c>
      <c r="C168" s="29"/>
      <c r="D168" s="31">
        <f>SUM(D169)</f>
        <v>144500</v>
      </c>
    </row>
    <row r="169" spans="1:4" ht="15">
      <c r="A169" s="43" t="s">
        <v>156</v>
      </c>
      <c r="B169" s="35" t="s">
        <v>393</v>
      </c>
      <c r="C169" s="29" t="s">
        <v>214</v>
      </c>
      <c r="D169" s="31">
        <f>SUM(прил5!F180)</f>
        <v>144500</v>
      </c>
    </row>
    <row r="170" spans="1:4" ht="15">
      <c r="A170" s="17" t="s">
        <v>394</v>
      </c>
      <c r="B170" s="35" t="s">
        <v>395</v>
      </c>
      <c r="C170" s="29"/>
      <c r="D170" s="31">
        <f>SUM(D171)</f>
        <v>507000</v>
      </c>
    </row>
    <row r="171" spans="1:4" ht="15">
      <c r="A171" s="43" t="s">
        <v>156</v>
      </c>
      <c r="B171" s="35" t="s">
        <v>395</v>
      </c>
      <c r="C171" s="29" t="s">
        <v>214</v>
      </c>
      <c r="D171" s="31">
        <f>SUM(прил5!F182)</f>
        <v>507000</v>
      </c>
    </row>
    <row r="172" spans="1:4" ht="36" customHeight="1">
      <c r="A172" s="49" t="s">
        <v>110</v>
      </c>
      <c r="B172" s="38" t="s">
        <v>108</v>
      </c>
      <c r="C172" s="39"/>
      <c r="D172" s="30">
        <f>SUM(D173)</f>
        <v>30000</v>
      </c>
    </row>
    <row r="173" spans="1:4" ht="27.75" customHeight="1">
      <c r="A173" s="40" t="s">
        <v>111</v>
      </c>
      <c r="B173" s="36" t="s">
        <v>109</v>
      </c>
      <c r="C173" s="34"/>
      <c r="D173" s="31">
        <f>SUM(D174)</f>
        <v>30000</v>
      </c>
    </row>
    <row r="174" spans="1:4" ht="15">
      <c r="A174" s="77" t="s">
        <v>113</v>
      </c>
      <c r="B174" s="36" t="s">
        <v>112</v>
      </c>
      <c r="C174" s="34"/>
      <c r="D174" s="31">
        <f>SUM(D176)</f>
        <v>30000</v>
      </c>
    </row>
    <row r="175" spans="1:4" ht="15">
      <c r="A175" s="77" t="s">
        <v>115</v>
      </c>
      <c r="B175" s="36" t="s">
        <v>114</v>
      </c>
      <c r="C175" s="34"/>
      <c r="D175" s="31">
        <f>SUM(D176)</f>
        <v>30000</v>
      </c>
    </row>
    <row r="176" spans="1:4" ht="15">
      <c r="A176" s="43" t="s">
        <v>156</v>
      </c>
      <c r="B176" s="36" t="s">
        <v>114</v>
      </c>
      <c r="C176" s="34" t="s">
        <v>214</v>
      </c>
      <c r="D176" s="31">
        <f>SUM(прил5!F303)</f>
        <v>30000</v>
      </c>
    </row>
    <row r="177" spans="1:4" ht="28.5">
      <c r="A177" s="49" t="s">
        <v>56</v>
      </c>
      <c r="B177" s="38" t="s">
        <v>55</v>
      </c>
      <c r="C177" s="28"/>
      <c r="D177" s="30">
        <f>SUM(D182+D178)</f>
        <v>5132488</v>
      </c>
    </row>
    <row r="178" spans="1:4" ht="30" customHeight="1">
      <c r="A178" s="104" t="s">
        <v>164</v>
      </c>
      <c r="B178" s="38" t="s">
        <v>161</v>
      </c>
      <c r="C178" s="28"/>
      <c r="D178" s="30">
        <f>SUM(D179)</f>
        <v>2538988</v>
      </c>
    </row>
    <row r="179" spans="1:256" ht="31.5" customHeight="1">
      <c r="A179" s="118" t="s">
        <v>165</v>
      </c>
      <c r="B179" s="99" t="s">
        <v>162</v>
      </c>
      <c r="C179" s="118"/>
      <c r="D179" s="119">
        <f>SUM(D181+D180)</f>
        <v>2538988</v>
      </c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  <c r="FS179" s="85"/>
      <c r="FT179" s="85"/>
      <c r="FU179" s="85"/>
      <c r="FV179" s="85"/>
      <c r="FW179" s="85"/>
      <c r="FX179" s="85"/>
      <c r="FY179" s="85"/>
      <c r="FZ179" s="85"/>
      <c r="GA179" s="85"/>
      <c r="GB179" s="85"/>
      <c r="GC179" s="85"/>
      <c r="GD179" s="85"/>
      <c r="GE179" s="85"/>
      <c r="GF179" s="85"/>
      <c r="GG179" s="85"/>
      <c r="GH179" s="85"/>
      <c r="GI179" s="85"/>
      <c r="GJ179" s="85"/>
      <c r="GK179" s="85"/>
      <c r="GL179" s="85"/>
      <c r="GM179" s="85"/>
      <c r="GN179" s="85"/>
      <c r="GO179" s="85"/>
      <c r="GP179" s="85"/>
      <c r="GQ179" s="85"/>
      <c r="GR179" s="85"/>
      <c r="GS179" s="85"/>
      <c r="GT179" s="85"/>
      <c r="GU179" s="85"/>
      <c r="GV179" s="85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85"/>
      <c r="IH179" s="85"/>
      <c r="II179" s="85"/>
      <c r="IJ179" s="85"/>
      <c r="IK179" s="85"/>
      <c r="IL179" s="85"/>
      <c r="IM179" s="85"/>
      <c r="IN179" s="85"/>
      <c r="IO179" s="85"/>
      <c r="IP179" s="85"/>
      <c r="IQ179" s="85"/>
      <c r="IR179" s="85"/>
      <c r="IS179" s="85"/>
      <c r="IT179" s="85"/>
      <c r="IU179" s="85"/>
      <c r="IV179" s="85"/>
    </row>
    <row r="180" spans="1:256" ht="33.75" customHeight="1">
      <c r="A180" s="189" t="s">
        <v>782</v>
      </c>
      <c r="B180" s="99" t="s">
        <v>783</v>
      </c>
      <c r="C180" s="118">
        <v>500</v>
      </c>
      <c r="D180" s="119">
        <f>SUM(прил5!F199)</f>
        <v>2300000</v>
      </c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  <c r="EQ180" s="85"/>
      <c r="ER180" s="85"/>
      <c r="ES180" s="85"/>
      <c r="ET180" s="85"/>
      <c r="EU180" s="85"/>
      <c r="EV180" s="85"/>
      <c r="EW180" s="85"/>
      <c r="EX180" s="85"/>
      <c r="EY180" s="85"/>
      <c r="EZ180" s="85"/>
      <c r="FA180" s="85"/>
      <c r="FB180" s="85"/>
      <c r="FC180" s="85"/>
      <c r="FD180" s="85"/>
      <c r="FE180" s="85"/>
      <c r="FF180" s="85"/>
      <c r="FG180" s="85"/>
      <c r="FH180" s="85"/>
      <c r="FI180" s="85"/>
      <c r="FJ180" s="85"/>
      <c r="FK180" s="85"/>
      <c r="FL180" s="85"/>
      <c r="FM180" s="85"/>
      <c r="FN180" s="85"/>
      <c r="FO180" s="85"/>
      <c r="FP180" s="85"/>
      <c r="FQ180" s="85"/>
      <c r="FR180" s="85"/>
      <c r="FS180" s="85"/>
      <c r="FT180" s="85"/>
      <c r="FU180" s="85"/>
      <c r="FV180" s="85"/>
      <c r="FW180" s="85"/>
      <c r="FX180" s="85"/>
      <c r="FY180" s="85"/>
      <c r="FZ180" s="85"/>
      <c r="GA180" s="85"/>
      <c r="GB180" s="85"/>
      <c r="GC180" s="85"/>
      <c r="GD180" s="85"/>
      <c r="GE180" s="85"/>
      <c r="GF180" s="85"/>
      <c r="GG180" s="85"/>
      <c r="GH180" s="85"/>
      <c r="GI180" s="85"/>
      <c r="GJ180" s="85"/>
      <c r="GK180" s="85"/>
      <c r="GL180" s="85"/>
      <c r="GM180" s="85"/>
      <c r="GN180" s="85"/>
      <c r="GO180" s="85"/>
      <c r="GP180" s="85"/>
      <c r="GQ180" s="85"/>
      <c r="GR180" s="85"/>
      <c r="GS180" s="85"/>
      <c r="GT180" s="85"/>
      <c r="GU180" s="85"/>
      <c r="GV180" s="85"/>
      <c r="GW180" s="85"/>
      <c r="GX180" s="85"/>
      <c r="GY180" s="85"/>
      <c r="GZ180" s="85"/>
      <c r="HA180" s="85"/>
      <c r="HB180" s="85"/>
      <c r="HC180" s="85"/>
      <c r="HD180" s="85"/>
      <c r="HE180" s="85"/>
      <c r="HF180" s="85"/>
      <c r="HG180" s="85"/>
      <c r="HH180" s="85"/>
      <c r="HI180" s="85"/>
      <c r="HJ180" s="85"/>
      <c r="HK180" s="85"/>
      <c r="HL180" s="85"/>
      <c r="HM180" s="85"/>
      <c r="HN180" s="85"/>
      <c r="HO180" s="85"/>
      <c r="HP180" s="85"/>
      <c r="HQ180" s="85"/>
      <c r="HR180" s="85"/>
      <c r="HS180" s="85"/>
      <c r="HT180" s="85"/>
      <c r="HU180" s="85"/>
      <c r="HV180" s="85"/>
      <c r="HW180" s="85"/>
      <c r="HX180" s="85"/>
      <c r="HY180" s="85"/>
      <c r="HZ180" s="85"/>
      <c r="IA180" s="85"/>
      <c r="IB180" s="85"/>
      <c r="IC180" s="85"/>
      <c r="ID180" s="85"/>
      <c r="IE180" s="85"/>
      <c r="IF180" s="85"/>
      <c r="IG180" s="85"/>
      <c r="IH180" s="85"/>
      <c r="II180" s="85"/>
      <c r="IJ180" s="85"/>
      <c r="IK180" s="85"/>
      <c r="IL180" s="85"/>
      <c r="IM180" s="85"/>
      <c r="IN180" s="85"/>
      <c r="IO180" s="85"/>
      <c r="IP180" s="85"/>
      <c r="IQ180" s="85"/>
      <c r="IR180" s="85"/>
      <c r="IS180" s="85"/>
      <c r="IT180" s="85"/>
      <c r="IU180" s="85"/>
      <c r="IV180" s="85"/>
    </row>
    <row r="181" spans="1:4" ht="45">
      <c r="A181" s="118" t="s">
        <v>166</v>
      </c>
      <c r="B181" s="36" t="s">
        <v>163</v>
      </c>
      <c r="C181" s="28" t="s">
        <v>276</v>
      </c>
      <c r="D181" s="31">
        <f>SUM(прил5!F201)</f>
        <v>238988</v>
      </c>
    </row>
    <row r="182" spans="1:4" ht="45.75" customHeight="1">
      <c r="A182" s="43" t="s">
        <v>71</v>
      </c>
      <c r="B182" s="36" t="s">
        <v>54</v>
      </c>
      <c r="C182" s="29"/>
      <c r="D182" s="31">
        <f>SUM(D183+D188)</f>
        <v>2593500</v>
      </c>
    </row>
    <row r="183" spans="1:4" ht="60" customHeight="1">
      <c r="A183" s="40" t="s">
        <v>150</v>
      </c>
      <c r="B183" s="36" t="s">
        <v>58</v>
      </c>
      <c r="C183" s="29"/>
      <c r="D183" s="31">
        <f>SUM(D184+D186)</f>
        <v>671200</v>
      </c>
    </row>
    <row r="184" spans="1:4" ht="45">
      <c r="A184" s="40" t="s">
        <v>151</v>
      </c>
      <c r="B184" s="36" t="s">
        <v>59</v>
      </c>
      <c r="C184" s="34"/>
      <c r="D184" s="31">
        <f>SUM(D185)</f>
        <v>434200</v>
      </c>
    </row>
    <row r="185" spans="1:4" ht="15">
      <c r="A185" s="43" t="s">
        <v>219</v>
      </c>
      <c r="B185" s="36" t="s">
        <v>59</v>
      </c>
      <c r="C185" s="34" t="s">
        <v>276</v>
      </c>
      <c r="D185" s="31">
        <f>SUM(прил5!F226)</f>
        <v>434200</v>
      </c>
    </row>
    <row r="186" spans="1:4" ht="30">
      <c r="A186" s="40" t="s">
        <v>119</v>
      </c>
      <c r="B186" s="36" t="s">
        <v>90</v>
      </c>
      <c r="C186" s="34"/>
      <c r="D186" s="31">
        <f>SUM(D187)</f>
        <v>237000</v>
      </c>
    </row>
    <row r="187" spans="1:4" ht="15">
      <c r="A187" s="43" t="s">
        <v>219</v>
      </c>
      <c r="B187" s="36" t="s">
        <v>90</v>
      </c>
      <c r="C187" s="34" t="s">
        <v>276</v>
      </c>
      <c r="D187" s="31">
        <f>SUM(прил5!F236)</f>
        <v>237000</v>
      </c>
    </row>
    <row r="188" spans="1:4" ht="15">
      <c r="A188" s="43" t="s">
        <v>715</v>
      </c>
      <c r="B188" s="36" t="s">
        <v>716</v>
      </c>
      <c r="C188" s="34"/>
      <c r="D188" s="31">
        <f>SUM(D191+D189)</f>
        <v>1922300</v>
      </c>
    </row>
    <row r="189" spans="1:4" ht="31.5">
      <c r="A189" s="189" t="s">
        <v>746</v>
      </c>
      <c r="B189" s="36" t="s">
        <v>753</v>
      </c>
      <c r="C189" s="34"/>
      <c r="D189" s="31">
        <f>SUM(D190)</f>
        <v>1826200</v>
      </c>
    </row>
    <row r="190" spans="1:4" ht="30">
      <c r="A190" s="43" t="s">
        <v>302</v>
      </c>
      <c r="B190" s="36" t="s">
        <v>753</v>
      </c>
      <c r="C190" s="34" t="s">
        <v>195</v>
      </c>
      <c r="D190" s="31">
        <f>SUM(прил5!F205)</f>
        <v>1826200</v>
      </c>
    </row>
    <row r="191" spans="1:4" ht="30">
      <c r="A191" s="85" t="s">
        <v>139</v>
      </c>
      <c r="B191" s="36" t="s">
        <v>718</v>
      </c>
      <c r="C191" s="34"/>
      <c r="D191" s="31">
        <f>SUM(D192:D193)</f>
        <v>96100</v>
      </c>
    </row>
    <row r="192" spans="1:4" ht="15">
      <c r="A192" s="123" t="s">
        <v>156</v>
      </c>
      <c r="B192" s="36" t="s">
        <v>718</v>
      </c>
      <c r="C192" s="34" t="s">
        <v>214</v>
      </c>
      <c r="D192" s="31">
        <f>SUM(прил6!G208)</f>
        <v>5300</v>
      </c>
    </row>
    <row r="193" spans="1:4" ht="33" customHeight="1">
      <c r="A193" s="43" t="s">
        <v>302</v>
      </c>
      <c r="B193" s="36" t="s">
        <v>718</v>
      </c>
      <c r="C193" s="34" t="s">
        <v>195</v>
      </c>
      <c r="D193" s="31">
        <f>SUM(прил6!G209)</f>
        <v>90800</v>
      </c>
    </row>
    <row r="194" spans="1:4" ht="42" customHeight="1">
      <c r="A194" s="49" t="s">
        <v>30</v>
      </c>
      <c r="B194" s="38" t="s">
        <v>31</v>
      </c>
      <c r="C194" s="28"/>
      <c r="D194" s="30">
        <f>SUM(D195+D199+D207)</f>
        <v>47954110</v>
      </c>
    </row>
    <row r="195" spans="1:4" ht="60">
      <c r="A195" s="43" t="s">
        <v>38</v>
      </c>
      <c r="B195" s="36" t="s">
        <v>37</v>
      </c>
      <c r="C195" s="29"/>
      <c r="D195" s="31">
        <f>SUM(D196)</f>
        <v>118500</v>
      </c>
    </row>
    <row r="196" spans="1:4" ht="107.25" customHeight="1">
      <c r="A196" s="43" t="s">
        <v>60</v>
      </c>
      <c r="B196" s="36" t="s">
        <v>61</v>
      </c>
      <c r="C196" s="29"/>
      <c r="D196" s="31">
        <f>SUM(D197)</f>
        <v>118500</v>
      </c>
    </row>
    <row r="197" spans="1:4" ht="30">
      <c r="A197" s="40" t="s">
        <v>119</v>
      </c>
      <c r="B197" s="36" t="s">
        <v>72</v>
      </c>
      <c r="C197" s="29"/>
      <c r="D197" s="31">
        <f>SUM(D198)</f>
        <v>118500</v>
      </c>
    </row>
    <row r="198" spans="1:4" ht="15">
      <c r="A198" s="43" t="s">
        <v>219</v>
      </c>
      <c r="B198" s="36" t="s">
        <v>72</v>
      </c>
      <c r="C198" s="29" t="s">
        <v>276</v>
      </c>
      <c r="D198" s="31">
        <f>SUM(прил5!F241)</f>
        <v>118500</v>
      </c>
    </row>
    <row r="199" spans="1:4" ht="46.5" customHeight="1">
      <c r="A199" s="43" t="s">
        <v>83</v>
      </c>
      <c r="B199" s="36" t="s">
        <v>84</v>
      </c>
      <c r="C199" s="34"/>
      <c r="D199" s="31">
        <f>SUM(D200)</f>
        <v>2276088</v>
      </c>
    </row>
    <row r="200" spans="1:4" ht="23.25" customHeight="1">
      <c r="A200" s="43" t="s">
        <v>85</v>
      </c>
      <c r="B200" s="36" t="s">
        <v>104</v>
      </c>
      <c r="C200" s="34"/>
      <c r="D200" s="31">
        <f>SUM(D201+D203+D205)</f>
        <v>2276088</v>
      </c>
    </row>
    <row r="201" spans="1:4" ht="32.25" customHeight="1">
      <c r="A201" s="189" t="s">
        <v>807</v>
      </c>
      <c r="B201" s="36" t="s">
        <v>808</v>
      </c>
      <c r="C201" s="34"/>
      <c r="D201" s="31">
        <f>SUM(D202)</f>
        <v>614492</v>
      </c>
    </row>
    <row r="202" spans="1:4" ht="19.5" customHeight="1">
      <c r="A202" s="43" t="s">
        <v>237</v>
      </c>
      <c r="B202" s="36" t="s">
        <v>808</v>
      </c>
      <c r="C202" s="34" t="s">
        <v>236</v>
      </c>
      <c r="D202" s="31">
        <f>SUM(прил5!F433)</f>
        <v>614492</v>
      </c>
    </row>
    <row r="203" spans="1:4" ht="32.25" customHeight="1">
      <c r="A203" s="43" t="s">
        <v>806</v>
      </c>
      <c r="B203" s="36" t="s">
        <v>745</v>
      </c>
      <c r="C203" s="34"/>
      <c r="D203" s="31">
        <f>SUM(D204)</f>
        <v>831128</v>
      </c>
    </row>
    <row r="204" spans="1:4" ht="19.5" customHeight="1">
      <c r="A204" s="43" t="s">
        <v>237</v>
      </c>
      <c r="B204" s="36" t="s">
        <v>745</v>
      </c>
      <c r="C204" s="34" t="s">
        <v>236</v>
      </c>
      <c r="D204" s="31">
        <f>SUM(прил5!F435)</f>
        <v>831128</v>
      </c>
    </row>
    <row r="205" spans="1:4" ht="15">
      <c r="A205" s="43" t="s">
        <v>103</v>
      </c>
      <c r="B205" s="36" t="s">
        <v>105</v>
      </c>
      <c r="C205" s="34"/>
      <c r="D205" s="31">
        <f>SUM(D206)</f>
        <v>830468</v>
      </c>
    </row>
    <row r="206" spans="1:4" ht="15">
      <c r="A206" s="43" t="s">
        <v>237</v>
      </c>
      <c r="B206" s="36" t="s">
        <v>105</v>
      </c>
      <c r="C206" s="34" t="s">
        <v>236</v>
      </c>
      <c r="D206" s="31">
        <f>SUM(прил5!F437)</f>
        <v>830468</v>
      </c>
    </row>
    <row r="207" spans="1:4" ht="47.25" customHeight="1">
      <c r="A207" s="17" t="s">
        <v>32</v>
      </c>
      <c r="B207" s="35" t="s">
        <v>33</v>
      </c>
      <c r="C207" s="29"/>
      <c r="D207" s="31">
        <f>SUM(D208+D214)</f>
        <v>45559522</v>
      </c>
    </row>
    <row r="208" spans="1:4" ht="30">
      <c r="A208" s="17" t="s">
        <v>35</v>
      </c>
      <c r="B208" s="35" t="s">
        <v>34</v>
      </c>
      <c r="C208" s="29"/>
      <c r="D208" s="31">
        <f>SUM(D211+D209)</f>
        <v>43371418</v>
      </c>
    </row>
    <row r="209" spans="1:4" ht="31.5">
      <c r="A209" s="189" t="s">
        <v>746</v>
      </c>
      <c r="B209" s="35" t="s">
        <v>752</v>
      </c>
      <c r="C209" s="29"/>
      <c r="D209" s="31">
        <f>SUM(D210)</f>
        <v>39970578</v>
      </c>
    </row>
    <row r="210" spans="1:4" ht="30">
      <c r="A210" s="43" t="s">
        <v>302</v>
      </c>
      <c r="B210" s="35" t="s">
        <v>752</v>
      </c>
      <c r="C210" s="29" t="s">
        <v>195</v>
      </c>
      <c r="D210" s="31">
        <f>SUM(прил5!F214)</f>
        <v>39970578</v>
      </c>
    </row>
    <row r="211" spans="1:4" ht="30">
      <c r="A211" s="85" t="s">
        <v>139</v>
      </c>
      <c r="B211" s="36" t="s">
        <v>140</v>
      </c>
      <c r="C211" s="29"/>
      <c r="D211" s="31">
        <f>SUM(D212:D213)</f>
        <v>3400840</v>
      </c>
    </row>
    <row r="212" spans="1:4" ht="15">
      <c r="A212" s="123" t="s">
        <v>156</v>
      </c>
      <c r="B212" s="36" t="s">
        <v>140</v>
      </c>
      <c r="C212" s="29" t="s">
        <v>214</v>
      </c>
      <c r="D212" s="31">
        <f>SUM(прил6!G216)</f>
        <v>115000</v>
      </c>
    </row>
    <row r="213" spans="1:4" ht="30">
      <c r="A213" s="43" t="s">
        <v>302</v>
      </c>
      <c r="B213" s="36" t="s">
        <v>140</v>
      </c>
      <c r="C213" s="29" t="s">
        <v>195</v>
      </c>
      <c r="D213" s="31">
        <f>SUM(прил5!F217)</f>
        <v>3285840</v>
      </c>
    </row>
    <row r="214" spans="1:4" ht="61.5" customHeight="1">
      <c r="A214" s="43" t="s">
        <v>70</v>
      </c>
      <c r="B214" s="36" t="s">
        <v>62</v>
      </c>
      <c r="C214" s="29"/>
      <c r="D214" s="31">
        <f>SUM(D215+D217)</f>
        <v>2188104</v>
      </c>
    </row>
    <row r="215" spans="1:4" ht="30">
      <c r="A215" s="43" t="s">
        <v>65</v>
      </c>
      <c r="B215" s="36" t="s">
        <v>64</v>
      </c>
      <c r="C215" s="29"/>
      <c r="D215" s="31">
        <f>SUM(D216)</f>
        <v>1768604</v>
      </c>
    </row>
    <row r="216" spans="1:4" ht="15">
      <c r="A216" s="43" t="s">
        <v>219</v>
      </c>
      <c r="B216" s="36" t="s">
        <v>64</v>
      </c>
      <c r="C216" s="29" t="s">
        <v>276</v>
      </c>
      <c r="D216" s="31">
        <f>SUM(прил5!F220)</f>
        <v>1768604</v>
      </c>
    </row>
    <row r="217" spans="1:4" ht="30">
      <c r="A217" s="40" t="s">
        <v>119</v>
      </c>
      <c r="B217" s="36" t="s">
        <v>73</v>
      </c>
      <c r="C217" s="29"/>
      <c r="D217" s="31">
        <f>SUM(D218)</f>
        <v>419500</v>
      </c>
    </row>
    <row r="218" spans="1:4" ht="15">
      <c r="A218" s="43" t="s">
        <v>219</v>
      </c>
      <c r="B218" s="36" t="s">
        <v>73</v>
      </c>
      <c r="C218" s="29" t="s">
        <v>276</v>
      </c>
      <c r="D218" s="31">
        <f>SUM(прил5!F245)</f>
        <v>419500</v>
      </c>
    </row>
    <row r="219" spans="1:4" ht="42.75">
      <c r="A219" s="49" t="s">
        <v>420</v>
      </c>
      <c r="B219" s="38" t="s">
        <v>421</v>
      </c>
      <c r="C219" s="39"/>
      <c r="D219" s="30">
        <f>SUM(D220+D224+D228)</f>
        <v>2320390</v>
      </c>
    </row>
    <row r="220" spans="1:4" ht="48" customHeight="1">
      <c r="A220" s="52" t="s">
        <v>2</v>
      </c>
      <c r="B220" s="36" t="s">
        <v>3</v>
      </c>
      <c r="C220" s="34"/>
      <c r="D220" s="31">
        <f>SUM(D221)</f>
        <v>80000</v>
      </c>
    </row>
    <row r="221" spans="1:4" ht="30">
      <c r="A221" s="52" t="s">
        <v>4</v>
      </c>
      <c r="B221" s="36" t="s">
        <v>5</v>
      </c>
      <c r="C221" s="34"/>
      <c r="D221" s="31">
        <f>SUM(D222)</f>
        <v>80000</v>
      </c>
    </row>
    <row r="222" spans="1:4" ht="15">
      <c r="A222" s="61" t="s">
        <v>288</v>
      </c>
      <c r="B222" s="36" t="s">
        <v>6</v>
      </c>
      <c r="C222" s="34"/>
      <c r="D222" s="31">
        <f>SUM(D223)</f>
        <v>80000</v>
      </c>
    </row>
    <row r="223" spans="1:4" ht="15">
      <c r="A223" s="43" t="s">
        <v>156</v>
      </c>
      <c r="B223" s="36" t="s">
        <v>7</v>
      </c>
      <c r="C223" s="34" t="s">
        <v>214</v>
      </c>
      <c r="D223" s="31">
        <f>SUM(прил5!F326)</f>
        <v>80000</v>
      </c>
    </row>
    <row r="224" spans="1:4" ht="65.25" customHeight="1">
      <c r="A224" s="37" t="s">
        <v>270</v>
      </c>
      <c r="B224" s="36" t="s">
        <v>422</v>
      </c>
      <c r="C224" s="34"/>
      <c r="D224" s="31">
        <f>SUM(D225)</f>
        <v>170000</v>
      </c>
    </row>
    <row r="225" spans="1:4" ht="48" customHeight="1">
      <c r="A225" s="37" t="s">
        <v>423</v>
      </c>
      <c r="B225" s="36" t="s">
        <v>424</v>
      </c>
      <c r="C225" s="34"/>
      <c r="D225" s="31">
        <f>SUM(D226)</f>
        <v>170000</v>
      </c>
    </row>
    <row r="226" spans="1:4" ht="34.5" customHeight="1">
      <c r="A226" s="43" t="s">
        <v>425</v>
      </c>
      <c r="B226" s="36" t="s">
        <v>426</v>
      </c>
      <c r="C226" s="34"/>
      <c r="D226" s="31">
        <f>SUM(D227)</f>
        <v>170000</v>
      </c>
    </row>
    <row r="227" spans="1:4" ht="31.5" customHeight="1">
      <c r="A227" s="43" t="s">
        <v>156</v>
      </c>
      <c r="B227" s="36" t="s">
        <v>426</v>
      </c>
      <c r="C227" s="34" t="s">
        <v>214</v>
      </c>
      <c r="D227" s="31">
        <f>SUM(прил5!F454)</f>
        <v>170000</v>
      </c>
    </row>
    <row r="228" spans="1:4" ht="45" customHeight="1">
      <c r="A228" s="52" t="s">
        <v>8</v>
      </c>
      <c r="B228" s="36" t="s">
        <v>9</v>
      </c>
      <c r="C228" s="34"/>
      <c r="D228" s="31">
        <f>SUM(D229)</f>
        <v>2070390</v>
      </c>
    </row>
    <row r="229" spans="1:4" ht="18.75" customHeight="1">
      <c r="A229" s="52" t="s">
        <v>10</v>
      </c>
      <c r="B229" s="36" t="s">
        <v>42</v>
      </c>
      <c r="C229" s="34"/>
      <c r="D229" s="31">
        <f>SUM(D233+D230)</f>
        <v>2070390</v>
      </c>
    </row>
    <row r="230" spans="1:4" ht="18.75" customHeight="1">
      <c r="A230" s="196" t="s">
        <v>785</v>
      </c>
      <c r="B230" s="36" t="s">
        <v>784</v>
      </c>
      <c r="C230" s="34"/>
      <c r="D230" s="31">
        <f>SUM(D232+D231)</f>
        <v>712007</v>
      </c>
    </row>
    <row r="231" spans="1:4" ht="18.75" customHeight="1">
      <c r="A231" s="43" t="s">
        <v>156</v>
      </c>
      <c r="B231" s="36" t="s">
        <v>784</v>
      </c>
      <c r="C231" s="34" t="s">
        <v>214</v>
      </c>
      <c r="D231" s="31">
        <f>SUM(прил5!F330)</f>
        <v>609297</v>
      </c>
    </row>
    <row r="232" spans="1:4" ht="18.75" customHeight="1">
      <c r="A232" s="43" t="s">
        <v>237</v>
      </c>
      <c r="B232" s="36" t="s">
        <v>784</v>
      </c>
      <c r="C232" s="34" t="s">
        <v>236</v>
      </c>
      <c r="D232" s="31">
        <f>SUM(прил5!F331)</f>
        <v>102710</v>
      </c>
    </row>
    <row r="233" spans="1:4" ht="18" customHeight="1">
      <c r="A233" s="87" t="s">
        <v>131</v>
      </c>
      <c r="B233" s="36" t="s">
        <v>133</v>
      </c>
      <c r="C233" s="34"/>
      <c r="D233" s="31">
        <f>SUM(D234:D235)</f>
        <v>1358383</v>
      </c>
    </row>
    <row r="234" spans="1:4" ht="15">
      <c r="A234" s="43" t="s">
        <v>156</v>
      </c>
      <c r="B234" s="36" t="s">
        <v>133</v>
      </c>
      <c r="C234" s="34" t="s">
        <v>214</v>
      </c>
      <c r="D234" s="31">
        <f>SUM(прил5!F333)</f>
        <v>358383</v>
      </c>
    </row>
    <row r="235" spans="1:4" ht="15">
      <c r="A235" s="43" t="s">
        <v>237</v>
      </c>
      <c r="B235" s="36" t="s">
        <v>133</v>
      </c>
      <c r="C235" s="34" t="s">
        <v>236</v>
      </c>
      <c r="D235" s="31">
        <f>SUM(прил5!F334)</f>
        <v>1000000</v>
      </c>
    </row>
    <row r="236" spans="1:4" ht="28.5">
      <c r="A236" s="62" t="s">
        <v>343</v>
      </c>
      <c r="B236" s="32" t="s">
        <v>344</v>
      </c>
      <c r="C236" s="28"/>
      <c r="D236" s="30">
        <f>SUM(D237)</f>
        <v>50000</v>
      </c>
    </row>
    <row r="237" spans="1:4" ht="45">
      <c r="A237" s="52" t="s">
        <v>345</v>
      </c>
      <c r="B237" s="35" t="s">
        <v>346</v>
      </c>
      <c r="C237" s="29"/>
      <c r="D237" s="31">
        <f>SUM(D240)</f>
        <v>50000</v>
      </c>
    </row>
    <row r="238" spans="1:4" ht="30">
      <c r="A238" s="52" t="s">
        <v>347</v>
      </c>
      <c r="B238" s="35" t="s">
        <v>348</v>
      </c>
      <c r="C238" s="29"/>
      <c r="D238" s="31">
        <f>SUM(D240)</f>
        <v>50000</v>
      </c>
    </row>
    <row r="239" spans="1:4" ht="15">
      <c r="A239" s="52" t="s">
        <v>349</v>
      </c>
      <c r="B239" s="35" t="s">
        <v>350</v>
      </c>
      <c r="C239" s="29"/>
      <c r="D239" s="31">
        <f>SUM(D240)</f>
        <v>50000</v>
      </c>
    </row>
    <row r="240" spans="1:4" ht="15">
      <c r="A240" s="43" t="s">
        <v>156</v>
      </c>
      <c r="B240" s="35" t="s">
        <v>350</v>
      </c>
      <c r="C240" s="29" t="s">
        <v>214</v>
      </c>
      <c r="D240" s="31">
        <f>SUM(прил5!F97)</f>
        <v>50000</v>
      </c>
    </row>
    <row r="241" spans="1:4" ht="28.5">
      <c r="A241" s="60" t="s">
        <v>248</v>
      </c>
      <c r="B241" s="32" t="s">
        <v>321</v>
      </c>
      <c r="C241" s="28"/>
      <c r="D241" s="30">
        <f>SUM(D242)</f>
        <v>213669</v>
      </c>
    </row>
    <row r="242" spans="1:4" ht="48" customHeight="1">
      <c r="A242" s="37" t="s">
        <v>322</v>
      </c>
      <c r="B242" s="29" t="s">
        <v>323</v>
      </c>
      <c r="C242" s="29"/>
      <c r="D242" s="31">
        <f>SUM(D243)</f>
        <v>213669</v>
      </c>
    </row>
    <row r="243" spans="1:4" ht="47.25" customHeight="1">
      <c r="A243" s="37" t="s">
        <v>324</v>
      </c>
      <c r="B243" s="29" t="s">
        <v>325</v>
      </c>
      <c r="C243" s="29"/>
      <c r="D243" s="31">
        <f>SUM(D244+D247)</f>
        <v>213669</v>
      </c>
    </row>
    <row r="244" spans="1:4" ht="15">
      <c r="A244" s="63" t="s">
        <v>197</v>
      </c>
      <c r="B244" s="29" t="s">
        <v>326</v>
      </c>
      <c r="C244" s="29"/>
      <c r="D244" s="31">
        <f>SUM(D245:D246)</f>
        <v>198669</v>
      </c>
    </row>
    <row r="245" spans="1:4" ht="45">
      <c r="A245" s="17" t="s">
        <v>282</v>
      </c>
      <c r="B245" s="29" t="s">
        <v>327</v>
      </c>
      <c r="C245" s="29" t="s">
        <v>211</v>
      </c>
      <c r="D245" s="31">
        <f>SUM(прил5!F45)</f>
        <v>186669</v>
      </c>
    </row>
    <row r="246" spans="1:4" ht="15">
      <c r="A246" s="43" t="s">
        <v>156</v>
      </c>
      <c r="B246" s="29" t="s">
        <v>327</v>
      </c>
      <c r="C246" s="29" t="s">
        <v>214</v>
      </c>
      <c r="D246" s="31">
        <f>SUM(прил5!F46)</f>
        <v>12000</v>
      </c>
    </row>
    <row r="247" spans="1:4" ht="16.5" customHeight="1">
      <c r="A247" s="47" t="s">
        <v>107</v>
      </c>
      <c r="B247" s="34" t="s">
        <v>106</v>
      </c>
      <c r="C247" s="34"/>
      <c r="D247" s="31">
        <f>SUM(D248)</f>
        <v>15000</v>
      </c>
    </row>
    <row r="248" spans="1:4" ht="15">
      <c r="A248" s="43" t="s">
        <v>156</v>
      </c>
      <c r="B248" s="34" t="s">
        <v>106</v>
      </c>
      <c r="C248" s="34" t="s">
        <v>214</v>
      </c>
      <c r="D248" s="31">
        <f>SUM(прил5!F48)</f>
        <v>15000</v>
      </c>
    </row>
    <row r="249" spans="1:4" ht="42.75">
      <c r="A249" s="60" t="s">
        <v>381</v>
      </c>
      <c r="B249" s="32" t="s">
        <v>382</v>
      </c>
      <c r="C249" s="29"/>
      <c r="D249" s="30">
        <f>SUM(D250+D253)</f>
        <v>13499355</v>
      </c>
    </row>
    <row r="250" spans="1:4" ht="30">
      <c r="A250" s="9" t="s">
        <v>125</v>
      </c>
      <c r="B250" s="36" t="s">
        <v>122</v>
      </c>
      <c r="C250" s="34"/>
      <c r="D250" s="31">
        <f>SUM(D251)</f>
        <v>4720778</v>
      </c>
    </row>
    <row r="251" spans="1:4" ht="30">
      <c r="A251" s="9" t="s">
        <v>124</v>
      </c>
      <c r="B251" s="36" t="s">
        <v>123</v>
      </c>
      <c r="C251" s="34"/>
      <c r="D251" s="31">
        <f>SUM(D252)</f>
        <v>4720778</v>
      </c>
    </row>
    <row r="252" spans="1:4" ht="15">
      <c r="A252" s="43" t="s">
        <v>156</v>
      </c>
      <c r="B252" s="36" t="s">
        <v>123</v>
      </c>
      <c r="C252" s="34" t="s">
        <v>214</v>
      </c>
      <c r="D252" s="31">
        <f>SUM(прил5!F161)</f>
        <v>4720778</v>
      </c>
    </row>
    <row r="253" spans="1:4" ht="30">
      <c r="A253" s="81" t="s">
        <v>383</v>
      </c>
      <c r="B253" s="35" t="s">
        <v>384</v>
      </c>
      <c r="C253" s="29"/>
      <c r="D253" s="31">
        <f>SUM(D254+D256)</f>
        <v>8778577</v>
      </c>
    </row>
    <row r="254" spans="1:4" ht="33" customHeight="1">
      <c r="A254" s="188" t="s">
        <v>840</v>
      </c>
      <c r="B254" s="35" t="s">
        <v>838</v>
      </c>
      <c r="C254" s="29"/>
      <c r="D254" s="31">
        <f>SUM(D255:D255+D258+D260)</f>
        <v>5315560</v>
      </c>
    </row>
    <row r="255" spans="1:4" ht="22.5" customHeight="1">
      <c r="A255" s="61" t="s">
        <v>219</v>
      </c>
      <c r="B255" s="35" t="s">
        <v>838</v>
      </c>
      <c r="C255" s="29" t="s">
        <v>276</v>
      </c>
      <c r="D255" s="31">
        <f>SUM(прил5!F164)</f>
        <v>3013327</v>
      </c>
    </row>
    <row r="256" spans="1:4" ht="51.75" customHeight="1">
      <c r="A256" s="188" t="s">
        <v>841</v>
      </c>
      <c r="B256" s="35" t="s">
        <v>839</v>
      </c>
      <c r="C256" s="29"/>
      <c r="D256" s="31">
        <f>SUM(D257)</f>
        <v>3463017</v>
      </c>
    </row>
    <row r="257" spans="1:4" ht="22.5" customHeight="1">
      <c r="A257" s="61" t="s">
        <v>219</v>
      </c>
      <c r="B257" s="35" t="s">
        <v>839</v>
      </c>
      <c r="C257" s="29" t="s">
        <v>276</v>
      </c>
      <c r="D257" s="31">
        <f>SUM(прил5!F165)</f>
        <v>3463017</v>
      </c>
    </row>
    <row r="258" spans="1:4" ht="62.25" customHeight="1">
      <c r="A258" s="85" t="s">
        <v>159</v>
      </c>
      <c r="B258" s="36" t="s">
        <v>157</v>
      </c>
      <c r="C258" s="29"/>
      <c r="D258" s="31">
        <f>SUM(D259)</f>
        <v>1360000</v>
      </c>
    </row>
    <row r="259" spans="1:4" ht="22.5" customHeight="1">
      <c r="A259" s="40" t="s">
        <v>299</v>
      </c>
      <c r="B259" s="36" t="s">
        <v>157</v>
      </c>
      <c r="C259" s="29" t="s">
        <v>195</v>
      </c>
      <c r="D259" s="31">
        <f>SUM(прил5!F168)</f>
        <v>1360000</v>
      </c>
    </row>
    <row r="260" spans="1:4" ht="31.5" customHeight="1">
      <c r="A260" s="85" t="s">
        <v>160</v>
      </c>
      <c r="B260" s="36" t="s">
        <v>158</v>
      </c>
      <c r="C260" s="29"/>
      <c r="D260" s="31">
        <f>SUM(D261)</f>
        <v>942233</v>
      </c>
    </row>
    <row r="261" spans="1:4" ht="22.5" customHeight="1">
      <c r="A261" s="40" t="s">
        <v>299</v>
      </c>
      <c r="B261" s="36" t="s">
        <v>158</v>
      </c>
      <c r="C261" s="29" t="s">
        <v>195</v>
      </c>
      <c r="D261" s="31">
        <f>SUM(прил5!F170)</f>
        <v>942233</v>
      </c>
    </row>
    <row r="262" spans="1:4" ht="28.5">
      <c r="A262" s="49" t="s">
        <v>171</v>
      </c>
      <c r="B262" s="38" t="s">
        <v>172</v>
      </c>
      <c r="C262" s="29"/>
      <c r="D262" s="30">
        <f>SUM(D263+D268+D271)</f>
        <v>57500</v>
      </c>
    </row>
    <row r="263" spans="1:4" ht="45">
      <c r="A263" s="106" t="s">
        <v>179</v>
      </c>
      <c r="B263" s="36" t="s">
        <v>176</v>
      </c>
      <c r="C263" s="29"/>
      <c r="D263" s="31">
        <f>SUM(D264)</f>
        <v>1500</v>
      </c>
    </row>
    <row r="264" spans="1:4" ht="45">
      <c r="A264" s="118" t="s">
        <v>180</v>
      </c>
      <c r="B264" s="36" t="s">
        <v>177</v>
      </c>
      <c r="C264" s="29"/>
      <c r="D264" s="31">
        <f>SUM(D265)</f>
        <v>1500</v>
      </c>
    </row>
    <row r="265" spans="1:4" ht="30">
      <c r="A265" s="106" t="s">
        <v>181</v>
      </c>
      <c r="B265" s="36" t="s">
        <v>178</v>
      </c>
      <c r="C265" s="29"/>
      <c r="D265" s="31">
        <f>SUM(D266)</f>
        <v>1500</v>
      </c>
    </row>
    <row r="266" spans="1:4" ht="15">
      <c r="A266" s="40" t="s">
        <v>156</v>
      </c>
      <c r="B266" s="36" t="s">
        <v>178</v>
      </c>
      <c r="C266" s="29" t="s">
        <v>214</v>
      </c>
      <c r="D266" s="31">
        <f>SUM(прил5!F102)</f>
        <v>1500</v>
      </c>
    </row>
    <row r="267" spans="1:4" ht="47.25">
      <c r="A267" s="121" t="s">
        <v>503</v>
      </c>
      <c r="B267" s="36" t="s">
        <v>188</v>
      </c>
      <c r="C267" s="29"/>
      <c r="D267" s="31">
        <f>SUM(D268)</f>
        <v>35000</v>
      </c>
    </row>
    <row r="268" spans="1:4" ht="45">
      <c r="A268" s="77" t="s">
        <v>173</v>
      </c>
      <c r="B268" s="36" t="s">
        <v>188</v>
      </c>
      <c r="C268" s="29"/>
      <c r="D268" s="31">
        <f>SUM(D269)</f>
        <v>35000</v>
      </c>
    </row>
    <row r="269" spans="1:4" ht="30">
      <c r="A269" s="91" t="s">
        <v>181</v>
      </c>
      <c r="B269" s="36" t="s">
        <v>175</v>
      </c>
      <c r="C269" s="29"/>
      <c r="D269" s="31">
        <f>SUM(D270)</f>
        <v>35000</v>
      </c>
    </row>
    <row r="270" spans="1:4" ht="15">
      <c r="A270" s="40" t="s">
        <v>156</v>
      </c>
      <c r="B270" s="36" t="s">
        <v>175</v>
      </c>
      <c r="C270" s="29" t="s">
        <v>214</v>
      </c>
      <c r="D270" s="31">
        <f>SUM(прил5!F106)</f>
        <v>35000</v>
      </c>
    </row>
    <row r="271" spans="1:4" ht="30">
      <c r="A271" s="102" t="s">
        <v>187</v>
      </c>
      <c r="B271" s="36" t="s">
        <v>182</v>
      </c>
      <c r="C271" s="29"/>
      <c r="D271" s="31">
        <f>SUM(D272)</f>
        <v>21000</v>
      </c>
    </row>
    <row r="272" spans="1:4" ht="30">
      <c r="A272" s="103" t="s">
        <v>186</v>
      </c>
      <c r="B272" s="36" t="s">
        <v>183</v>
      </c>
      <c r="C272" s="29"/>
      <c r="D272" s="31">
        <f>SUM(D273)</f>
        <v>21000</v>
      </c>
    </row>
    <row r="273" spans="1:4" ht="15">
      <c r="A273" s="91" t="s">
        <v>185</v>
      </c>
      <c r="B273" s="36" t="s">
        <v>184</v>
      </c>
      <c r="C273" s="29"/>
      <c r="D273" s="31">
        <f>SUM(D274)</f>
        <v>21000</v>
      </c>
    </row>
    <row r="274" spans="1:4" ht="15">
      <c r="A274" s="40" t="s">
        <v>156</v>
      </c>
      <c r="B274" s="36" t="s">
        <v>184</v>
      </c>
      <c r="C274" s="29" t="s">
        <v>214</v>
      </c>
      <c r="D274" s="31">
        <f>SUM(прил5!F110)</f>
        <v>21000</v>
      </c>
    </row>
    <row r="275" spans="1:4" ht="42.75">
      <c r="A275" s="120" t="s">
        <v>368</v>
      </c>
      <c r="B275" s="38" t="s">
        <v>369</v>
      </c>
      <c r="C275" s="29"/>
      <c r="D275" s="30">
        <f>SUM(D276)</f>
        <v>934000</v>
      </c>
    </row>
    <row r="276" spans="1:4" ht="75">
      <c r="A276" s="37" t="s">
        <v>258</v>
      </c>
      <c r="B276" s="35" t="s">
        <v>370</v>
      </c>
      <c r="C276" s="29"/>
      <c r="D276" s="31">
        <f>SUM(D277+D280+D283)</f>
        <v>934000</v>
      </c>
    </row>
    <row r="277" spans="1:4" ht="45">
      <c r="A277" s="37" t="s">
        <v>371</v>
      </c>
      <c r="B277" s="35" t="s">
        <v>372</v>
      </c>
      <c r="C277" s="29"/>
      <c r="D277" s="31">
        <f>SUM(D278)</f>
        <v>795000</v>
      </c>
    </row>
    <row r="278" spans="1:4" ht="15">
      <c r="A278" s="63" t="s">
        <v>287</v>
      </c>
      <c r="B278" s="35" t="s">
        <v>373</v>
      </c>
      <c r="C278" s="29"/>
      <c r="D278" s="31">
        <f>SUM(D279)</f>
        <v>795000</v>
      </c>
    </row>
    <row r="279" spans="1:4" ht="45">
      <c r="A279" s="17" t="s">
        <v>282</v>
      </c>
      <c r="B279" s="35" t="s">
        <v>373</v>
      </c>
      <c r="C279" s="29" t="s">
        <v>211</v>
      </c>
      <c r="D279" s="31">
        <f>SUM(прил6!G148)</f>
        <v>795000</v>
      </c>
    </row>
    <row r="280" spans="1:4" ht="45">
      <c r="A280" s="81" t="s">
        <v>374</v>
      </c>
      <c r="B280" s="35" t="s">
        <v>375</v>
      </c>
      <c r="C280" s="29"/>
      <c r="D280" s="31">
        <f>SUM(D281)</f>
        <v>138000</v>
      </c>
    </row>
    <row r="281" spans="1:4" ht="30">
      <c r="A281" s="17" t="s">
        <v>28</v>
      </c>
      <c r="B281" s="35" t="s">
        <v>26</v>
      </c>
      <c r="C281" s="29"/>
      <c r="D281" s="31">
        <f>SUM(прил6!G151)</f>
        <v>138000</v>
      </c>
    </row>
    <row r="282" spans="1:4" ht="15">
      <c r="A282" s="43" t="s">
        <v>156</v>
      </c>
      <c r="B282" s="35" t="s">
        <v>26</v>
      </c>
      <c r="C282" s="29" t="s">
        <v>214</v>
      </c>
      <c r="D282" s="31">
        <f>SUM(прил6!G151+прил6!G154)</f>
        <v>139000</v>
      </c>
    </row>
    <row r="283" spans="1:4" ht="30">
      <c r="A283" s="17" t="s">
        <v>376</v>
      </c>
      <c r="B283" s="35" t="s">
        <v>377</v>
      </c>
      <c r="C283" s="29"/>
      <c r="D283" s="31">
        <f>SUM(D284)</f>
        <v>1000</v>
      </c>
    </row>
    <row r="284" spans="1:4" ht="30">
      <c r="A284" s="17" t="s">
        <v>28</v>
      </c>
      <c r="B284" s="35" t="s">
        <v>27</v>
      </c>
      <c r="C284" s="29"/>
      <c r="D284" s="31">
        <f>SUM(D285)</f>
        <v>1000</v>
      </c>
    </row>
    <row r="285" spans="1:4" ht="15">
      <c r="A285" s="43" t="s">
        <v>156</v>
      </c>
      <c r="B285" s="36" t="s">
        <v>27</v>
      </c>
      <c r="C285" s="29" t="s">
        <v>214</v>
      </c>
      <c r="D285" s="31">
        <f>SUM(прил6!G154)</f>
        <v>1000</v>
      </c>
    </row>
    <row r="286" spans="1:4" ht="20.25" customHeight="1">
      <c r="A286" s="45" t="s">
        <v>120</v>
      </c>
      <c r="B286" s="38" t="s">
        <v>413</v>
      </c>
      <c r="C286" s="39"/>
      <c r="D286" s="30">
        <f>SUM(D288)</f>
        <v>9665608</v>
      </c>
    </row>
    <row r="287" spans="1:4" ht="30">
      <c r="A287" s="43" t="s">
        <v>414</v>
      </c>
      <c r="B287" s="36" t="s">
        <v>415</v>
      </c>
      <c r="C287" s="34"/>
      <c r="D287" s="31">
        <f>SUM(D288)</f>
        <v>9665608</v>
      </c>
    </row>
    <row r="288" spans="1:4" ht="20.25" customHeight="1">
      <c r="A288" s="43" t="s">
        <v>416</v>
      </c>
      <c r="B288" s="36" t="s">
        <v>99</v>
      </c>
      <c r="C288" s="34"/>
      <c r="D288" s="31">
        <f>SUM(D289)</f>
        <v>9665608</v>
      </c>
    </row>
    <row r="289" spans="1:4" ht="15">
      <c r="A289" s="61" t="s">
        <v>418</v>
      </c>
      <c r="B289" s="36" t="s">
        <v>419</v>
      </c>
      <c r="C289" s="34"/>
      <c r="D289" s="31">
        <f>SUM(D290)</f>
        <v>9665608</v>
      </c>
    </row>
    <row r="290" spans="1:4" ht="15">
      <c r="A290" s="61" t="s">
        <v>219</v>
      </c>
      <c r="B290" s="36" t="s">
        <v>419</v>
      </c>
      <c r="C290" s="34" t="s">
        <v>276</v>
      </c>
      <c r="D290" s="31">
        <f>SUM(прил5!F461)</f>
        <v>9665608</v>
      </c>
    </row>
    <row r="291" spans="1:4" ht="28.5">
      <c r="A291" s="7" t="s">
        <v>406</v>
      </c>
      <c r="B291" s="32" t="s">
        <v>396</v>
      </c>
      <c r="C291" s="28"/>
      <c r="D291" s="30">
        <f>SUM(D292+D296)</f>
        <v>247000</v>
      </c>
    </row>
    <row r="292" spans="1:4" ht="32.25" customHeight="1">
      <c r="A292" s="17" t="s">
        <v>397</v>
      </c>
      <c r="B292" s="35" t="s">
        <v>398</v>
      </c>
      <c r="C292" s="29"/>
      <c r="D292" s="31">
        <f>SUM(D293)</f>
        <v>10000</v>
      </c>
    </row>
    <row r="293" spans="1:4" ht="14.25" customHeight="1">
      <c r="A293" s="17" t="s">
        <v>399</v>
      </c>
      <c r="B293" s="35" t="s">
        <v>400</v>
      </c>
      <c r="C293" s="29"/>
      <c r="D293" s="31">
        <f>SUM(D294)</f>
        <v>10000</v>
      </c>
    </row>
    <row r="294" spans="1:4" ht="33" customHeight="1">
      <c r="A294" s="37" t="s">
        <v>29</v>
      </c>
      <c r="B294" s="36" t="s">
        <v>39</v>
      </c>
      <c r="C294" s="29"/>
      <c r="D294" s="31">
        <f>SUM(D295)</f>
        <v>10000</v>
      </c>
    </row>
    <row r="295" spans="1:4" ht="15">
      <c r="A295" s="43" t="s">
        <v>156</v>
      </c>
      <c r="B295" s="36" t="s">
        <v>40</v>
      </c>
      <c r="C295" s="29" t="s">
        <v>214</v>
      </c>
      <c r="D295" s="31">
        <f>SUM(прил5!F187)</f>
        <v>10000</v>
      </c>
    </row>
    <row r="296" spans="1:4" ht="30">
      <c r="A296" s="17" t="s">
        <v>401</v>
      </c>
      <c r="B296" s="35" t="s">
        <v>402</v>
      </c>
      <c r="C296" s="29"/>
      <c r="D296" s="31">
        <f>SUM(D297)</f>
        <v>237000</v>
      </c>
    </row>
    <row r="297" spans="1:4" ht="45.75" customHeight="1">
      <c r="A297" s="17" t="s">
        <v>403</v>
      </c>
      <c r="B297" s="35" t="s">
        <v>404</v>
      </c>
      <c r="C297" s="29"/>
      <c r="D297" s="31">
        <f>SUM(D298)</f>
        <v>237000</v>
      </c>
    </row>
    <row r="298" spans="1:4" ht="15">
      <c r="A298" s="63" t="s">
        <v>244</v>
      </c>
      <c r="B298" s="35" t="s">
        <v>405</v>
      </c>
      <c r="C298" s="29"/>
      <c r="D298" s="31">
        <f>SUM(D299:D300)</f>
        <v>237000</v>
      </c>
    </row>
    <row r="299" spans="1:4" ht="45">
      <c r="A299" s="17" t="s">
        <v>282</v>
      </c>
      <c r="B299" s="35" t="s">
        <v>405</v>
      </c>
      <c r="C299" s="29" t="s">
        <v>211</v>
      </c>
      <c r="D299" s="31">
        <f>SUM(прил5!F53)</f>
        <v>227000</v>
      </c>
    </row>
    <row r="300" spans="1:4" ht="15">
      <c r="A300" s="43" t="s">
        <v>156</v>
      </c>
      <c r="B300" s="35" t="s">
        <v>405</v>
      </c>
      <c r="C300" s="29" t="s">
        <v>214</v>
      </c>
      <c r="D300" s="31">
        <f>SUM(прил5!F54)</f>
        <v>10000</v>
      </c>
    </row>
    <row r="301" spans="1:4" ht="28.5">
      <c r="A301" s="7" t="s">
        <v>351</v>
      </c>
      <c r="B301" s="32" t="s">
        <v>352</v>
      </c>
      <c r="C301" s="28"/>
      <c r="D301" s="30">
        <f>SUM(D302)</f>
        <v>140000</v>
      </c>
    </row>
    <row r="302" spans="1:4" ht="29.25" customHeight="1">
      <c r="A302" s="37" t="s">
        <v>353</v>
      </c>
      <c r="B302" s="35" t="s">
        <v>354</v>
      </c>
      <c r="C302" s="29"/>
      <c r="D302" s="31">
        <f>SUM(D304)</f>
        <v>140000</v>
      </c>
    </row>
    <row r="303" spans="1:4" ht="15">
      <c r="A303" s="37" t="s">
        <v>355</v>
      </c>
      <c r="B303" s="35" t="s">
        <v>356</v>
      </c>
      <c r="C303" s="29"/>
      <c r="D303" s="31">
        <f>SUM(D304)</f>
        <v>140000</v>
      </c>
    </row>
    <row r="304" spans="1:4" ht="15">
      <c r="A304" s="63" t="s">
        <v>245</v>
      </c>
      <c r="B304" s="35" t="s">
        <v>357</v>
      </c>
      <c r="C304" s="29"/>
      <c r="D304" s="31">
        <f>SUM(D305)</f>
        <v>140000</v>
      </c>
    </row>
    <row r="305" spans="1:4" ht="45">
      <c r="A305" s="47" t="s">
        <v>282</v>
      </c>
      <c r="B305" s="35" t="s">
        <v>357</v>
      </c>
      <c r="C305" s="29" t="s">
        <v>211</v>
      </c>
      <c r="D305" s="31">
        <f>SUM(прил5!F115)</f>
        <v>140000</v>
      </c>
    </row>
    <row r="306" spans="1:4" ht="15">
      <c r="A306" s="7" t="s">
        <v>261</v>
      </c>
      <c r="B306" s="39" t="s">
        <v>303</v>
      </c>
      <c r="C306" s="39"/>
      <c r="D306" s="30">
        <f>SUM(D307)</f>
        <v>1259800</v>
      </c>
    </row>
    <row r="307" spans="1:4" ht="15">
      <c r="A307" s="64" t="s">
        <v>262</v>
      </c>
      <c r="B307" s="34" t="s">
        <v>304</v>
      </c>
      <c r="C307" s="34"/>
      <c r="D307" s="31">
        <f>SUM(D308)</f>
        <v>1259800</v>
      </c>
    </row>
    <row r="308" spans="1:4" ht="18" customHeight="1">
      <c r="A308" s="17" t="s">
        <v>281</v>
      </c>
      <c r="B308" s="34" t="s">
        <v>305</v>
      </c>
      <c r="C308" s="34"/>
      <c r="D308" s="31">
        <f>SUM(D309)</f>
        <v>1259800</v>
      </c>
    </row>
    <row r="309" spans="1:4" ht="45">
      <c r="A309" s="17" t="s">
        <v>282</v>
      </c>
      <c r="B309" s="34" t="s">
        <v>305</v>
      </c>
      <c r="C309" s="34" t="s">
        <v>211</v>
      </c>
      <c r="D309" s="31">
        <f>SUM(прил5!F20)</f>
        <v>1259800</v>
      </c>
    </row>
    <row r="310" spans="1:4" ht="28.5">
      <c r="A310" s="7" t="s">
        <v>291</v>
      </c>
      <c r="B310" s="28" t="s">
        <v>328</v>
      </c>
      <c r="C310" s="39"/>
      <c r="D310" s="30">
        <f>SUM(D311)</f>
        <v>16719400</v>
      </c>
    </row>
    <row r="311" spans="1:4" ht="15">
      <c r="A311" s="17" t="s">
        <v>256</v>
      </c>
      <c r="B311" s="29" t="s">
        <v>329</v>
      </c>
      <c r="C311" s="34"/>
      <c r="D311" s="31">
        <f>SUM(D312,)</f>
        <v>16719400</v>
      </c>
    </row>
    <row r="312" spans="1:4" ht="18" customHeight="1">
      <c r="A312" s="17" t="s">
        <v>281</v>
      </c>
      <c r="B312" s="29" t="s">
        <v>330</v>
      </c>
      <c r="C312" s="34"/>
      <c r="D312" s="31">
        <f>SUM(D313:D315)</f>
        <v>16719400</v>
      </c>
    </row>
    <row r="313" spans="1:4" ht="45">
      <c r="A313" s="17" t="s">
        <v>282</v>
      </c>
      <c r="B313" s="29" t="s">
        <v>330</v>
      </c>
      <c r="C313" s="34" t="s">
        <v>211</v>
      </c>
      <c r="D313" s="31">
        <f>SUM(прил5!F58)</f>
        <v>15111200</v>
      </c>
    </row>
    <row r="314" spans="1:4" ht="15">
      <c r="A314" s="43" t="s">
        <v>156</v>
      </c>
      <c r="B314" s="29" t="s">
        <v>330</v>
      </c>
      <c r="C314" s="34" t="s">
        <v>214</v>
      </c>
      <c r="D314" s="31">
        <f>SUM(прил5!F59)</f>
        <v>1545500</v>
      </c>
    </row>
    <row r="315" spans="1:4" ht="15">
      <c r="A315" s="17" t="s">
        <v>216</v>
      </c>
      <c r="B315" s="29" t="s">
        <v>330</v>
      </c>
      <c r="C315" s="34" t="s">
        <v>215</v>
      </c>
      <c r="D315" s="31">
        <f>SUM(прил5!F60)</f>
        <v>62700</v>
      </c>
    </row>
    <row r="316" spans="1:4" ht="19.5" customHeight="1">
      <c r="A316" s="60" t="s">
        <v>250</v>
      </c>
      <c r="B316" s="21" t="s">
        <v>335</v>
      </c>
      <c r="C316" s="42"/>
      <c r="D316" s="56">
        <f>SUM(D317+D320)</f>
        <v>625500</v>
      </c>
    </row>
    <row r="317" spans="1:4" ht="15">
      <c r="A317" s="63" t="s">
        <v>251</v>
      </c>
      <c r="B317" s="29" t="s">
        <v>336</v>
      </c>
      <c r="C317" s="34"/>
      <c r="D317" s="31">
        <f>SUM(D318)</f>
        <v>588000</v>
      </c>
    </row>
    <row r="318" spans="1:4" ht="19.5" customHeight="1">
      <c r="A318" s="17" t="s">
        <v>281</v>
      </c>
      <c r="B318" s="29" t="s">
        <v>337</v>
      </c>
      <c r="C318" s="34"/>
      <c r="D318" s="31">
        <f>SUM(D319)</f>
        <v>588000</v>
      </c>
    </row>
    <row r="319" spans="1:4" ht="45">
      <c r="A319" s="17" t="s">
        <v>282</v>
      </c>
      <c r="B319" s="29" t="s">
        <v>337</v>
      </c>
      <c r="C319" s="34" t="s">
        <v>211</v>
      </c>
      <c r="D319" s="31">
        <f>SUM(прил5!F74)</f>
        <v>588000</v>
      </c>
    </row>
    <row r="320" spans="1:4" ht="15">
      <c r="A320" s="17" t="s">
        <v>86</v>
      </c>
      <c r="B320" s="29" t="s">
        <v>82</v>
      </c>
      <c r="C320" s="34"/>
      <c r="D320" s="31">
        <f>SUM(D321)</f>
        <v>37500</v>
      </c>
    </row>
    <row r="321" spans="1:4" ht="21.75" customHeight="1">
      <c r="A321" s="17" t="s">
        <v>281</v>
      </c>
      <c r="B321" s="29" t="s">
        <v>87</v>
      </c>
      <c r="C321" s="34"/>
      <c r="D321" s="31">
        <f>SUM(D322+D323)</f>
        <v>37500</v>
      </c>
    </row>
    <row r="322" spans="1:4" ht="45">
      <c r="A322" s="17" t="s">
        <v>282</v>
      </c>
      <c r="B322" s="29" t="s">
        <v>87</v>
      </c>
      <c r="C322" s="34" t="s">
        <v>211</v>
      </c>
      <c r="D322" s="31">
        <f>SUM(прил5!F77)</f>
        <v>29000</v>
      </c>
    </row>
    <row r="323" spans="1:4" ht="15">
      <c r="A323" s="43" t="s">
        <v>156</v>
      </c>
      <c r="B323" s="29" t="s">
        <v>87</v>
      </c>
      <c r="C323" s="34" t="s">
        <v>214</v>
      </c>
      <c r="D323" s="31">
        <f>SUM(прил5!F78)</f>
        <v>8500</v>
      </c>
    </row>
    <row r="324" spans="1:4" ht="15.75" customHeight="1">
      <c r="A324" s="86" t="s">
        <v>130</v>
      </c>
      <c r="B324" s="28" t="s">
        <v>306</v>
      </c>
      <c r="C324" s="39"/>
      <c r="D324" s="30">
        <f>SUM(D325)</f>
        <v>1031738</v>
      </c>
    </row>
    <row r="325" spans="1:4" ht="15">
      <c r="A325" s="17" t="s">
        <v>294</v>
      </c>
      <c r="B325" s="29" t="s">
        <v>307</v>
      </c>
      <c r="C325" s="34"/>
      <c r="D325" s="31">
        <f>SUM(D326)</f>
        <v>1031738</v>
      </c>
    </row>
    <row r="326" spans="1:4" ht="19.5" customHeight="1">
      <c r="A326" s="17" t="s">
        <v>281</v>
      </c>
      <c r="B326" s="29" t="s">
        <v>308</v>
      </c>
      <c r="C326" s="34"/>
      <c r="D326" s="31">
        <f>SUM(D327:D328,)</f>
        <v>1031738</v>
      </c>
    </row>
    <row r="327" spans="1:4" ht="45">
      <c r="A327" s="17" t="s">
        <v>282</v>
      </c>
      <c r="B327" s="29" t="s">
        <v>308</v>
      </c>
      <c r="C327" s="34" t="s">
        <v>211</v>
      </c>
      <c r="D327" s="31">
        <f>SUM(прил5!F25)</f>
        <v>898500</v>
      </c>
    </row>
    <row r="328" spans="1:4" ht="15">
      <c r="A328" s="43" t="s">
        <v>156</v>
      </c>
      <c r="B328" s="29" t="s">
        <v>308</v>
      </c>
      <c r="C328" s="34" t="s">
        <v>214</v>
      </c>
      <c r="D328" s="31">
        <f>SUM(прил5!F26)</f>
        <v>133238</v>
      </c>
    </row>
    <row r="329" spans="1:4" ht="20.25" customHeight="1">
      <c r="A329" s="60" t="s">
        <v>221</v>
      </c>
      <c r="B329" s="32" t="s">
        <v>358</v>
      </c>
      <c r="C329" s="39"/>
      <c r="D329" s="30">
        <f>SUM(D330)</f>
        <v>3190417</v>
      </c>
    </row>
    <row r="330" spans="1:4" ht="15">
      <c r="A330" s="63" t="s">
        <v>293</v>
      </c>
      <c r="B330" s="35" t="s">
        <v>359</v>
      </c>
      <c r="C330" s="34"/>
      <c r="D330" s="31">
        <f>SUM(D331+D334)</f>
        <v>3190417</v>
      </c>
    </row>
    <row r="331" spans="1:4" ht="15">
      <c r="A331" s="17" t="s">
        <v>191</v>
      </c>
      <c r="B331" s="35" t="s">
        <v>360</v>
      </c>
      <c r="C331" s="34"/>
      <c r="D331" s="31">
        <f>SUM(D332:D333)</f>
        <v>3070417</v>
      </c>
    </row>
    <row r="332" spans="1:4" ht="15">
      <c r="A332" s="43" t="s">
        <v>156</v>
      </c>
      <c r="B332" s="35" t="s">
        <v>361</v>
      </c>
      <c r="C332" s="34" t="s">
        <v>214</v>
      </c>
      <c r="D332" s="31">
        <f>SUM(прил5!F119)</f>
        <v>215970</v>
      </c>
    </row>
    <row r="333" spans="1:4" ht="15">
      <c r="A333" s="17" t="s">
        <v>216</v>
      </c>
      <c r="B333" s="35" t="s">
        <v>360</v>
      </c>
      <c r="C333" s="34" t="s">
        <v>215</v>
      </c>
      <c r="D333" s="31">
        <f>SUM(прил5!F120)</f>
        <v>2854447</v>
      </c>
    </row>
    <row r="334" spans="1:4" ht="15">
      <c r="A334" s="43" t="s">
        <v>129</v>
      </c>
      <c r="B334" s="35" t="s">
        <v>128</v>
      </c>
      <c r="C334" s="34"/>
      <c r="D334" s="31">
        <f>SUM(D335)</f>
        <v>120000</v>
      </c>
    </row>
    <row r="335" spans="1:4" ht="15">
      <c r="A335" s="43" t="s">
        <v>156</v>
      </c>
      <c r="B335" s="35" t="s">
        <v>128</v>
      </c>
      <c r="C335" s="34" t="s">
        <v>214</v>
      </c>
      <c r="D335" s="31">
        <f>SUM(прил5!F122)</f>
        <v>120000</v>
      </c>
    </row>
    <row r="336" spans="1:4" ht="15">
      <c r="A336" s="65" t="s">
        <v>246</v>
      </c>
      <c r="B336" s="32" t="s">
        <v>331</v>
      </c>
      <c r="C336" s="39"/>
      <c r="D336" s="30">
        <f>SUM(D338+D344+D358+D348+D342+D361+D350+D352+D356+D354+D340+D346)</f>
        <v>5449191</v>
      </c>
    </row>
    <row r="337" spans="1:4" ht="15">
      <c r="A337" s="63" t="s">
        <v>247</v>
      </c>
      <c r="B337" s="35" t="s">
        <v>362</v>
      </c>
      <c r="C337" s="34"/>
      <c r="D337" s="31">
        <f>SUM(D338+D344+D348+D358+D342+D361+D350+D352+D356+D354)</f>
        <v>4844191</v>
      </c>
    </row>
    <row r="338" spans="1:4" ht="15">
      <c r="A338" s="43" t="s">
        <v>199</v>
      </c>
      <c r="B338" s="36" t="s">
        <v>16</v>
      </c>
      <c r="C338" s="34"/>
      <c r="D338" s="31">
        <f>SUM(D339)</f>
        <v>2393390</v>
      </c>
    </row>
    <row r="339" spans="1:4" ht="15">
      <c r="A339" s="43" t="s">
        <v>237</v>
      </c>
      <c r="B339" s="36" t="s">
        <v>17</v>
      </c>
      <c r="C339" s="34" t="s">
        <v>236</v>
      </c>
      <c r="D339" s="31">
        <f>SUM(прил5!F447)</f>
        <v>2393390</v>
      </c>
    </row>
    <row r="340" spans="1:4" ht="30">
      <c r="A340" s="188" t="s">
        <v>843</v>
      </c>
      <c r="B340" s="36" t="s">
        <v>842</v>
      </c>
      <c r="C340" s="34"/>
      <c r="D340" s="31">
        <f>SUM(прил5!F190)</f>
        <v>155000</v>
      </c>
    </row>
    <row r="341" spans="1:4" ht="15">
      <c r="A341" s="40" t="s">
        <v>219</v>
      </c>
      <c r="B341" s="36" t="s">
        <v>842</v>
      </c>
      <c r="C341" s="34" t="s">
        <v>276</v>
      </c>
      <c r="D341" s="31">
        <f>SUM(прил5!F190)</f>
        <v>155000</v>
      </c>
    </row>
    <row r="342" spans="1:4" ht="30">
      <c r="A342" s="188" t="s">
        <v>119</v>
      </c>
      <c r="B342" s="36" t="s">
        <v>719</v>
      </c>
      <c r="C342" s="34"/>
      <c r="D342" s="31">
        <f>SUM(D343)</f>
        <v>237000</v>
      </c>
    </row>
    <row r="343" spans="1:4" ht="15">
      <c r="A343" s="40" t="s">
        <v>219</v>
      </c>
      <c r="B343" s="36" t="s">
        <v>719</v>
      </c>
      <c r="C343" s="34" t="s">
        <v>276</v>
      </c>
      <c r="D343" s="31">
        <f>SUM(прил5!F193)</f>
        <v>237000</v>
      </c>
    </row>
    <row r="344" spans="1:4" ht="45">
      <c r="A344" s="40" t="s">
        <v>151</v>
      </c>
      <c r="B344" s="36" t="s">
        <v>152</v>
      </c>
      <c r="C344" s="34"/>
      <c r="D344" s="31">
        <f>SUM(D345)</f>
        <v>189000</v>
      </c>
    </row>
    <row r="345" spans="1:4" ht="15">
      <c r="A345" s="40" t="s">
        <v>219</v>
      </c>
      <c r="B345" s="36" t="s">
        <v>152</v>
      </c>
      <c r="C345" s="34" t="s">
        <v>276</v>
      </c>
      <c r="D345" s="31">
        <f>SUM(прил5!F230)</f>
        <v>189000</v>
      </c>
    </row>
    <row r="346" spans="1:4" ht="30">
      <c r="A346" s="213" t="s">
        <v>847</v>
      </c>
      <c r="B346" s="36" t="s">
        <v>845</v>
      </c>
      <c r="C346" s="34"/>
      <c r="D346" s="31">
        <f>SUM(D347)</f>
        <v>450000</v>
      </c>
    </row>
    <row r="347" spans="1:4" ht="15">
      <c r="A347" s="40" t="s">
        <v>219</v>
      </c>
      <c r="B347" s="36" t="s">
        <v>845</v>
      </c>
      <c r="C347" s="34" t="s">
        <v>276</v>
      </c>
      <c r="D347" s="31">
        <v>450000</v>
      </c>
    </row>
    <row r="348" spans="1:4" ht="30">
      <c r="A348" s="37" t="s">
        <v>196</v>
      </c>
      <c r="B348" s="35" t="s">
        <v>333</v>
      </c>
      <c r="C348" s="34"/>
      <c r="D348" s="31">
        <f>SUM(D349)</f>
        <v>237000</v>
      </c>
    </row>
    <row r="349" spans="1:4" ht="45">
      <c r="A349" s="17" t="s">
        <v>282</v>
      </c>
      <c r="B349" s="35" t="s">
        <v>334</v>
      </c>
      <c r="C349" s="34" t="s">
        <v>211</v>
      </c>
      <c r="D349" s="31">
        <f>SUM(прил6!G64)</f>
        <v>237000</v>
      </c>
    </row>
    <row r="350" spans="1:4" ht="15">
      <c r="A350" s="72" t="s">
        <v>794</v>
      </c>
      <c r="B350" s="36" t="s">
        <v>792</v>
      </c>
      <c r="C350" s="34"/>
      <c r="D350" s="197">
        <f>SUM(D351)</f>
        <v>17339</v>
      </c>
    </row>
    <row r="351" spans="1:4" ht="15">
      <c r="A351" s="43" t="s">
        <v>156</v>
      </c>
      <c r="B351" s="36" t="s">
        <v>792</v>
      </c>
      <c r="C351" s="34" t="s">
        <v>214</v>
      </c>
      <c r="D351" s="197">
        <f>SUM(прил6!G126)</f>
        <v>17339</v>
      </c>
    </row>
    <row r="352" spans="1:4" ht="30">
      <c r="A352" s="9" t="s">
        <v>793</v>
      </c>
      <c r="B352" s="36" t="s">
        <v>795</v>
      </c>
      <c r="C352" s="34"/>
      <c r="D352" s="31">
        <f>SUM(D353)</f>
        <v>23700</v>
      </c>
    </row>
    <row r="353" spans="1:4" ht="45">
      <c r="A353" s="17" t="s">
        <v>282</v>
      </c>
      <c r="B353" s="36" t="s">
        <v>795</v>
      </c>
      <c r="C353" s="34" t="s">
        <v>211</v>
      </c>
      <c r="D353" s="31">
        <f>SUM(прил6!G128)</f>
        <v>23700</v>
      </c>
    </row>
    <row r="354" spans="1:4" ht="30">
      <c r="A354" s="47" t="s">
        <v>830</v>
      </c>
      <c r="B354" s="36" t="s">
        <v>828</v>
      </c>
      <c r="C354" s="34"/>
      <c r="D354" s="31">
        <f>SUM(D355)</f>
        <v>6000</v>
      </c>
    </row>
    <row r="355" spans="1:4" ht="15">
      <c r="A355" s="40" t="s">
        <v>156</v>
      </c>
      <c r="B355" s="36" t="s">
        <v>828</v>
      </c>
      <c r="C355" s="34" t="s">
        <v>214</v>
      </c>
      <c r="D355" s="31">
        <f>SUM(прил5!F69)</f>
        <v>6000</v>
      </c>
    </row>
    <row r="356" spans="1:4" ht="15">
      <c r="A356" s="72" t="s">
        <v>797</v>
      </c>
      <c r="B356" s="36" t="s">
        <v>796</v>
      </c>
      <c r="C356" s="34"/>
      <c r="D356" s="31">
        <f>SUM(D357)</f>
        <v>819610</v>
      </c>
    </row>
    <row r="357" spans="1:4" ht="15">
      <c r="A357" s="43" t="s">
        <v>156</v>
      </c>
      <c r="B357" s="36" t="s">
        <v>796</v>
      </c>
      <c r="C357" s="34" t="s">
        <v>214</v>
      </c>
      <c r="D357" s="31">
        <f>SUM(прил6!G130)</f>
        <v>819610</v>
      </c>
    </row>
    <row r="358" spans="1:4" ht="60">
      <c r="A358" s="37" t="s">
        <v>363</v>
      </c>
      <c r="B358" s="35" t="s">
        <v>364</v>
      </c>
      <c r="C358" s="34"/>
      <c r="D358" s="31">
        <f>SUM(D359:D360)</f>
        <v>891152</v>
      </c>
    </row>
    <row r="359" spans="1:4" ht="45">
      <c r="A359" s="17" t="s">
        <v>282</v>
      </c>
      <c r="B359" s="35" t="s">
        <v>364</v>
      </c>
      <c r="C359" s="34" t="s">
        <v>211</v>
      </c>
      <c r="D359" s="31">
        <f>SUM(прил6!G132)</f>
        <v>793152</v>
      </c>
    </row>
    <row r="360" spans="1:4" ht="15">
      <c r="A360" s="43" t="s">
        <v>156</v>
      </c>
      <c r="B360" s="35" t="s">
        <v>364</v>
      </c>
      <c r="C360" s="34" t="s">
        <v>214</v>
      </c>
      <c r="D360" s="31">
        <f>SUM(прил5!F133)</f>
        <v>98000</v>
      </c>
    </row>
    <row r="361" spans="1:4" ht="15">
      <c r="A361" s="47" t="s">
        <v>713</v>
      </c>
      <c r="B361" s="36" t="s">
        <v>714</v>
      </c>
      <c r="C361" s="34"/>
      <c r="D361" s="31">
        <f>SUM(D362)</f>
        <v>30000</v>
      </c>
    </row>
    <row r="362" spans="1:4" ht="15">
      <c r="A362" s="47" t="s">
        <v>506</v>
      </c>
      <c r="B362" s="36" t="s">
        <v>714</v>
      </c>
      <c r="C362" s="34" t="s">
        <v>236</v>
      </c>
      <c r="D362" s="31">
        <f>SUM(прил6!G135)</f>
        <v>30000</v>
      </c>
    </row>
    <row r="363" spans="1:4" ht="15">
      <c r="A363" s="7" t="s">
        <v>284</v>
      </c>
      <c r="B363" s="32" t="s">
        <v>338</v>
      </c>
      <c r="C363" s="39"/>
      <c r="D363" s="30">
        <f>SUM(D364)</f>
        <v>500000</v>
      </c>
    </row>
    <row r="364" spans="1:4" ht="15">
      <c r="A364" s="17" t="s">
        <v>285</v>
      </c>
      <c r="B364" s="35" t="s">
        <v>339</v>
      </c>
      <c r="C364" s="34"/>
      <c r="D364" s="31">
        <f>SUM(D365)</f>
        <v>500000</v>
      </c>
    </row>
    <row r="365" spans="1:4" ht="15">
      <c r="A365" s="17" t="s">
        <v>192</v>
      </c>
      <c r="B365" s="35" t="s">
        <v>340</v>
      </c>
      <c r="C365" s="34"/>
      <c r="D365" s="31">
        <f>SUM(D366)</f>
        <v>500000</v>
      </c>
    </row>
    <row r="366" spans="1:4" ht="15">
      <c r="A366" s="17" t="s">
        <v>216</v>
      </c>
      <c r="B366" s="35" t="s">
        <v>340</v>
      </c>
      <c r="C366" s="34" t="s">
        <v>215</v>
      </c>
      <c r="D366" s="31">
        <f>SUM(прил6!G83)</f>
        <v>500000</v>
      </c>
    </row>
    <row r="367" spans="1:4" ht="28.5">
      <c r="A367" s="60" t="s">
        <v>254</v>
      </c>
      <c r="B367" s="32" t="s">
        <v>365</v>
      </c>
      <c r="C367" s="39"/>
      <c r="D367" s="30">
        <f>SUM(D368)</f>
        <v>11399201</v>
      </c>
    </row>
    <row r="368" spans="1:4" ht="30">
      <c r="A368" s="37" t="s">
        <v>255</v>
      </c>
      <c r="B368" s="35" t="s">
        <v>366</v>
      </c>
      <c r="C368" s="34"/>
      <c r="D368" s="31">
        <f>SUM(D369)</f>
        <v>11399201</v>
      </c>
    </row>
    <row r="369" spans="1:4" ht="15">
      <c r="A369" s="63" t="s">
        <v>287</v>
      </c>
      <c r="B369" s="35" t="s">
        <v>367</v>
      </c>
      <c r="C369" s="34"/>
      <c r="D369" s="31">
        <f>SUM(D370:D372)</f>
        <v>11399201</v>
      </c>
    </row>
    <row r="370" spans="1:4" ht="45">
      <c r="A370" s="17" t="s">
        <v>282</v>
      </c>
      <c r="B370" s="35" t="s">
        <v>367</v>
      </c>
      <c r="C370" s="34" t="s">
        <v>211</v>
      </c>
      <c r="D370" s="31">
        <f>SUM(прил5!F139)</f>
        <v>6823200</v>
      </c>
    </row>
    <row r="371" spans="1:4" ht="15">
      <c r="A371" s="43" t="s">
        <v>156</v>
      </c>
      <c r="B371" s="35" t="s">
        <v>367</v>
      </c>
      <c r="C371" s="34" t="s">
        <v>214</v>
      </c>
      <c r="D371" s="31">
        <f>SUM(прил5!F140)</f>
        <v>2931870</v>
      </c>
    </row>
    <row r="372" spans="1:4" ht="15">
      <c r="A372" s="17" t="s">
        <v>216</v>
      </c>
      <c r="B372" s="35" t="s">
        <v>367</v>
      </c>
      <c r="C372" s="34" t="s">
        <v>215</v>
      </c>
      <c r="D372" s="31">
        <f>SUM(прил5!F141)</f>
        <v>1644131</v>
      </c>
    </row>
  </sheetData>
  <sheetProtection/>
  <mergeCells count="2">
    <mergeCell ref="A1:A6"/>
    <mergeCell ref="A7:D11"/>
  </mergeCells>
  <printOptions/>
  <pageMargins left="0.4724409448818898" right="0.3937007874015748" top="0.5511811023622047" bottom="0.5511811023622047" header="0.31496062992125984" footer="0.31496062992125984"/>
  <pageSetup fitToHeight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5"/>
  <sheetViews>
    <sheetView view="pageBreakPreview" zoomScale="60" zoomScaleNormal="90" zoomScalePageLayoutView="0" workbookViewId="0" topLeftCell="A109">
      <selection activeCell="B40" sqref="B40"/>
    </sheetView>
  </sheetViews>
  <sheetFormatPr defaultColWidth="9.140625" defaultRowHeight="15"/>
  <cols>
    <col min="1" max="1" width="26.140625" style="0" customWidth="1"/>
    <col min="2" max="2" width="71.140625" style="0" customWidth="1"/>
    <col min="3" max="3" width="15.28125" style="0" customWidth="1"/>
    <col min="4" max="4" width="8.7109375" style="0" hidden="1" customWidth="1"/>
    <col min="5" max="5" width="9.140625" style="0" hidden="1" customWidth="1"/>
    <col min="6" max="6" width="0.2890625" style="0" customWidth="1"/>
    <col min="7" max="7" width="0.13671875" style="0" hidden="1" customWidth="1"/>
    <col min="9" max="9" width="0.5625" style="0" customWidth="1"/>
  </cols>
  <sheetData>
    <row r="1" spans="2:3" ht="15" customHeight="1">
      <c r="B1" s="230" t="s">
        <v>860</v>
      </c>
      <c r="C1" s="230"/>
    </row>
    <row r="2" spans="2:3" ht="15">
      <c r="B2" s="230"/>
      <c r="C2" s="230"/>
    </row>
    <row r="3" spans="2:3" ht="67.5" customHeight="1">
      <c r="B3" s="230"/>
      <c r="C3" s="230"/>
    </row>
    <row r="4" spans="1:3" ht="15.75">
      <c r="A4" s="236" t="s">
        <v>507</v>
      </c>
      <c r="B4" s="236"/>
      <c r="C4" s="236"/>
    </row>
    <row r="5" spans="1:3" ht="15.75">
      <c r="A5" s="237"/>
      <c r="B5" s="237"/>
      <c r="C5" s="237"/>
    </row>
    <row r="6" ht="15">
      <c r="C6" t="s">
        <v>190</v>
      </c>
    </row>
    <row r="7" spans="1:3" ht="52.5" customHeight="1">
      <c r="A7" s="124" t="s">
        <v>508</v>
      </c>
      <c r="B7" s="125" t="s">
        <v>509</v>
      </c>
      <c r="C7" s="124" t="s">
        <v>510</v>
      </c>
    </row>
    <row r="8" spans="1:3" ht="16.5" customHeight="1">
      <c r="A8" s="126" t="s">
        <v>511</v>
      </c>
      <c r="B8" s="127" t="s">
        <v>512</v>
      </c>
      <c r="C8" s="128">
        <f>SUM(C9+C14+C20+C29+C32+C39+C45+C57+C52)</f>
        <v>108728235</v>
      </c>
    </row>
    <row r="9" spans="1:3" ht="18.75" customHeight="1">
      <c r="A9" s="126" t="s">
        <v>513</v>
      </c>
      <c r="B9" s="127" t="s">
        <v>514</v>
      </c>
      <c r="C9" s="129">
        <f>SUM(C10)</f>
        <v>75285758</v>
      </c>
    </row>
    <row r="10" spans="1:3" ht="17.25" customHeight="1">
      <c r="A10" s="130" t="s">
        <v>515</v>
      </c>
      <c r="B10" s="127" t="s">
        <v>516</v>
      </c>
      <c r="C10" s="129">
        <f>SUM(C11+C12+C13)</f>
        <v>75285758</v>
      </c>
    </row>
    <row r="11" spans="1:3" ht="51">
      <c r="A11" s="131" t="s">
        <v>517</v>
      </c>
      <c r="B11" s="132" t="s">
        <v>851</v>
      </c>
      <c r="C11" s="133">
        <v>72802758</v>
      </c>
    </row>
    <row r="12" spans="1:3" ht="64.5">
      <c r="A12" s="131" t="s">
        <v>725</v>
      </c>
      <c r="B12" s="201" t="s">
        <v>726</v>
      </c>
      <c r="C12" s="133">
        <v>459000</v>
      </c>
    </row>
    <row r="13" spans="1:3" ht="24.75">
      <c r="A13" s="131" t="s">
        <v>850</v>
      </c>
      <c r="B13" s="175" t="s">
        <v>858</v>
      </c>
      <c r="C13" s="133">
        <v>2024000</v>
      </c>
    </row>
    <row r="14" spans="1:3" ht="27" customHeight="1">
      <c r="A14" s="195" t="s">
        <v>771</v>
      </c>
      <c r="B14" s="172" t="s">
        <v>518</v>
      </c>
      <c r="C14" s="134">
        <f>SUM(C16:C19)</f>
        <v>8513330</v>
      </c>
    </row>
    <row r="15" spans="1:3" ht="27.75" customHeight="1">
      <c r="A15" s="135" t="s">
        <v>519</v>
      </c>
      <c r="B15" s="132" t="s">
        <v>520</v>
      </c>
      <c r="C15" s="133">
        <f>SUM(C16:C19)</f>
        <v>8513330</v>
      </c>
    </row>
    <row r="16" spans="1:3" ht="49.5" customHeight="1">
      <c r="A16" s="131" t="s">
        <v>521</v>
      </c>
      <c r="B16" s="132" t="s">
        <v>730</v>
      </c>
      <c r="C16" s="133">
        <v>2684046</v>
      </c>
    </row>
    <row r="17" spans="1:3" ht="58.5" customHeight="1">
      <c r="A17" s="131" t="s">
        <v>522</v>
      </c>
      <c r="B17" s="150" t="s">
        <v>731</v>
      </c>
      <c r="C17" s="133">
        <v>43359</v>
      </c>
    </row>
    <row r="18" spans="1:3" ht="57" customHeight="1">
      <c r="A18" s="131" t="s">
        <v>523</v>
      </c>
      <c r="B18" s="132" t="s">
        <v>732</v>
      </c>
      <c r="C18" s="133">
        <v>6159582</v>
      </c>
    </row>
    <row r="19" spans="1:3" ht="54" customHeight="1">
      <c r="A19" s="131" t="s">
        <v>524</v>
      </c>
      <c r="B19" s="132" t="s">
        <v>733</v>
      </c>
      <c r="C19" s="133">
        <v>-373657</v>
      </c>
    </row>
    <row r="20" spans="1:3" ht="25.5" customHeight="1">
      <c r="A20" s="127" t="s">
        <v>525</v>
      </c>
      <c r="B20" s="127" t="s">
        <v>526</v>
      </c>
      <c r="C20" s="134">
        <f>SUM(C25+C27+C21)</f>
        <v>3940062</v>
      </c>
    </row>
    <row r="21" spans="1:3" ht="25.5" customHeight="1">
      <c r="A21" s="127" t="s">
        <v>527</v>
      </c>
      <c r="B21" s="127" t="s">
        <v>528</v>
      </c>
      <c r="C21" s="134">
        <f>SUM(C22:C24)</f>
        <v>326020</v>
      </c>
    </row>
    <row r="22" spans="1:3" ht="25.5" customHeight="1">
      <c r="A22" s="132" t="s">
        <v>529</v>
      </c>
      <c r="B22" s="132" t="s">
        <v>530</v>
      </c>
      <c r="C22" s="133">
        <v>236000</v>
      </c>
    </row>
    <row r="23" spans="1:3" ht="31.5" customHeight="1">
      <c r="A23" s="132" t="s">
        <v>531</v>
      </c>
      <c r="B23" s="132" t="s">
        <v>734</v>
      </c>
      <c r="C23" s="133">
        <v>66500</v>
      </c>
    </row>
    <row r="24" spans="1:3" ht="25.5" customHeight="1">
      <c r="A24" s="132" t="s">
        <v>532</v>
      </c>
      <c r="B24" s="132" t="s">
        <v>533</v>
      </c>
      <c r="C24" s="133">
        <v>23520</v>
      </c>
    </row>
    <row r="25" spans="1:3" ht="18.75" customHeight="1">
      <c r="A25" s="127" t="s">
        <v>534</v>
      </c>
      <c r="B25" s="127" t="s">
        <v>535</v>
      </c>
      <c r="C25" s="129">
        <f>SUM(C26)</f>
        <v>3156521</v>
      </c>
    </row>
    <row r="26" spans="1:3" ht="22.5" customHeight="1">
      <c r="A26" s="132" t="s">
        <v>536</v>
      </c>
      <c r="B26" s="136" t="s">
        <v>535</v>
      </c>
      <c r="C26" s="133">
        <v>3156521</v>
      </c>
    </row>
    <row r="27" spans="1:3" ht="16.5" customHeight="1">
      <c r="A27" s="132" t="s">
        <v>537</v>
      </c>
      <c r="B27" s="127" t="s">
        <v>538</v>
      </c>
      <c r="C27" s="137">
        <f>SUM(C28:C28)</f>
        <v>457521</v>
      </c>
    </row>
    <row r="28" spans="1:3" ht="17.25" customHeight="1">
      <c r="A28" s="132" t="s">
        <v>539</v>
      </c>
      <c r="B28" s="138" t="s">
        <v>538</v>
      </c>
      <c r="C28" s="139">
        <v>457521</v>
      </c>
    </row>
    <row r="29" spans="1:3" ht="18.75" customHeight="1">
      <c r="A29" s="127" t="s">
        <v>540</v>
      </c>
      <c r="B29" s="127" t="s">
        <v>541</v>
      </c>
      <c r="C29" s="129">
        <f>SUM(C30)</f>
        <v>2025475</v>
      </c>
    </row>
    <row r="30" spans="1:3" ht="31.5" customHeight="1">
      <c r="A30" s="140" t="s">
        <v>542</v>
      </c>
      <c r="B30" s="132" t="s">
        <v>543</v>
      </c>
      <c r="C30" s="137">
        <f>SUM(C31)</f>
        <v>2025475</v>
      </c>
    </row>
    <row r="31" spans="1:3" ht="28.5" customHeight="1">
      <c r="A31" s="132" t="s">
        <v>544</v>
      </c>
      <c r="B31" s="132" t="s">
        <v>545</v>
      </c>
      <c r="C31" s="133">
        <v>2025475</v>
      </c>
    </row>
    <row r="32" spans="1:3" ht="27" customHeight="1">
      <c r="A32" s="127" t="s">
        <v>546</v>
      </c>
      <c r="B32" s="141" t="s">
        <v>547</v>
      </c>
      <c r="C32" s="129">
        <f>SUM(C33)</f>
        <v>4471569</v>
      </c>
    </row>
    <row r="33" spans="1:3" ht="66" customHeight="1">
      <c r="A33" s="132" t="s">
        <v>548</v>
      </c>
      <c r="B33" s="127" t="s">
        <v>549</v>
      </c>
      <c r="C33" s="137">
        <f>SUM(C34+C37)</f>
        <v>4471569</v>
      </c>
    </row>
    <row r="34" spans="1:3" ht="54.75" customHeight="1">
      <c r="A34" s="132" t="s">
        <v>550</v>
      </c>
      <c r="B34" s="127" t="s">
        <v>551</v>
      </c>
      <c r="C34" s="137">
        <f>SUM(C35+C36)</f>
        <v>2810765</v>
      </c>
    </row>
    <row r="35" spans="1:3" ht="60" customHeight="1">
      <c r="A35" s="132" t="s">
        <v>552</v>
      </c>
      <c r="B35" s="132" t="s">
        <v>553</v>
      </c>
      <c r="C35" s="133">
        <v>2600000</v>
      </c>
    </row>
    <row r="36" spans="1:3" ht="58.5" customHeight="1">
      <c r="A36" s="132" t="s">
        <v>554</v>
      </c>
      <c r="B36" s="132" t="s">
        <v>555</v>
      </c>
      <c r="C36" s="133">
        <v>210765</v>
      </c>
    </row>
    <row r="37" spans="1:3" ht="57" customHeight="1">
      <c r="A37" s="132" t="s">
        <v>556</v>
      </c>
      <c r="B37" s="132" t="s">
        <v>557</v>
      </c>
      <c r="C37" s="137">
        <f>SUM(C38)</f>
        <v>1660804</v>
      </c>
    </row>
    <row r="38" spans="1:3" ht="45.75" customHeight="1">
      <c r="A38" s="132" t="s">
        <v>558</v>
      </c>
      <c r="B38" s="132" t="s">
        <v>559</v>
      </c>
      <c r="C38" s="133">
        <v>1660804</v>
      </c>
    </row>
    <row r="39" spans="1:3" ht="15">
      <c r="A39" s="127" t="s">
        <v>560</v>
      </c>
      <c r="B39" s="127" t="s">
        <v>561</v>
      </c>
      <c r="C39" s="129">
        <f>SUM(C40)</f>
        <v>303500</v>
      </c>
    </row>
    <row r="40" spans="1:3" ht="15">
      <c r="A40" s="132" t="s">
        <v>562</v>
      </c>
      <c r="B40" s="132" t="s">
        <v>563</v>
      </c>
      <c r="C40" s="137">
        <f>SUM(C41+C43+C44+C42)</f>
        <v>303500</v>
      </c>
    </row>
    <row r="41" spans="1:3" ht="30" customHeight="1">
      <c r="A41" s="132" t="s">
        <v>564</v>
      </c>
      <c r="B41" s="142" t="s">
        <v>565</v>
      </c>
      <c r="C41" s="137">
        <v>12000</v>
      </c>
    </row>
    <row r="42" spans="1:3" ht="30" customHeight="1">
      <c r="A42" s="132" t="s">
        <v>833</v>
      </c>
      <c r="B42" s="142" t="s">
        <v>754</v>
      </c>
      <c r="C42" s="137">
        <v>500</v>
      </c>
    </row>
    <row r="43" spans="1:3" ht="25.5" customHeight="1">
      <c r="A43" s="143" t="s">
        <v>566</v>
      </c>
      <c r="B43" s="142" t="s">
        <v>567</v>
      </c>
      <c r="C43" s="133">
        <v>55000</v>
      </c>
    </row>
    <row r="44" spans="1:3" ht="25.5" customHeight="1">
      <c r="A44" s="143" t="s">
        <v>568</v>
      </c>
      <c r="B44" s="142" t="s">
        <v>569</v>
      </c>
      <c r="C44" s="133">
        <v>236000</v>
      </c>
    </row>
    <row r="45" spans="1:3" ht="30" customHeight="1">
      <c r="A45" s="127" t="s">
        <v>570</v>
      </c>
      <c r="B45" s="127" t="s">
        <v>571</v>
      </c>
      <c r="C45" s="129">
        <f>SUM(C47+C49)</f>
        <v>12664124</v>
      </c>
    </row>
    <row r="46" spans="1:3" ht="19.5" customHeight="1">
      <c r="A46" s="140" t="s">
        <v>572</v>
      </c>
      <c r="B46" s="132" t="s">
        <v>573</v>
      </c>
      <c r="C46" s="137">
        <f>SUM(C47)</f>
        <v>12617124</v>
      </c>
    </row>
    <row r="47" spans="1:3" ht="27" customHeight="1">
      <c r="A47" s="132" t="s">
        <v>574</v>
      </c>
      <c r="B47" s="132" t="s">
        <v>575</v>
      </c>
      <c r="C47" s="137">
        <f>SUM(C48)</f>
        <v>12617124</v>
      </c>
    </row>
    <row r="48" spans="1:3" ht="25.5">
      <c r="A48" s="132" t="s">
        <v>576</v>
      </c>
      <c r="B48" s="132" t="s">
        <v>577</v>
      </c>
      <c r="C48" s="133">
        <v>12617124</v>
      </c>
    </row>
    <row r="49" spans="1:3" ht="15">
      <c r="A49" s="132" t="s">
        <v>755</v>
      </c>
      <c r="B49" s="132" t="s">
        <v>758</v>
      </c>
      <c r="C49" s="133">
        <f>SUM(C50)</f>
        <v>47000</v>
      </c>
    </row>
    <row r="50" spans="1:3" ht="15">
      <c r="A50" s="132" t="s">
        <v>756</v>
      </c>
      <c r="B50" s="132" t="s">
        <v>759</v>
      </c>
      <c r="C50" s="133">
        <f>SUM(C51)</f>
        <v>47000</v>
      </c>
    </row>
    <row r="51" spans="1:3" ht="15">
      <c r="A51" s="132" t="s">
        <v>757</v>
      </c>
      <c r="B51" s="132" t="s">
        <v>760</v>
      </c>
      <c r="C51" s="133">
        <v>47000</v>
      </c>
    </row>
    <row r="52" spans="1:3" ht="30" customHeight="1">
      <c r="A52" s="127" t="s">
        <v>761</v>
      </c>
      <c r="B52" s="127" t="s">
        <v>762</v>
      </c>
      <c r="C52" s="134">
        <f>SUM(C53)</f>
        <v>204200</v>
      </c>
    </row>
    <row r="53" spans="1:3" ht="25.5">
      <c r="A53" s="132" t="s">
        <v>763</v>
      </c>
      <c r="B53" s="132" t="s">
        <v>764</v>
      </c>
      <c r="C53" s="133">
        <f>SUM(C54)</f>
        <v>204200</v>
      </c>
    </row>
    <row r="54" spans="1:3" ht="25.5">
      <c r="A54" s="132" t="s">
        <v>765</v>
      </c>
      <c r="B54" s="132" t="s">
        <v>766</v>
      </c>
      <c r="C54" s="133">
        <f>SUM(C55+C56)</f>
        <v>204200</v>
      </c>
    </row>
    <row r="55" spans="1:3" ht="25.5">
      <c r="A55" s="132" t="s">
        <v>767</v>
      </c>
      <c r="B55" s="132" t="s">
        <v>768</v>
      </c>
      <c r="C55" s="133">
        <v>200500</v>
      </c>
    </row>
    <row r="56" spans="1:3" ht="25.5">
      <c r="A56" s="132" t="s">
        <v>770</v>
      </c>
      <c r="B56" s="132" t="s">
        <v>769</v>
      </c>
      <c r="C56" s="133">
        <v>3700</v>
      </c>
    </row>
    <row r="57" spans="1:3" ht="22.5" customHeight="1">
      <c r="A57" s="127" t="s">
        <v>578</v>
      </c>
      <c r="B57" s="127" t="s">
        <v>579</v>
      </c>
      <c r="C57" s="129">
        <f>SUM(C63+C66+C72+C73+C65+C58+C60+C70+C61)</f>
        <v>1320217</v>
      </c>
    </row>
    <row r="58" spans="1:3" ht="22.5" customHeight="1">
      <c r="A58" s="132" t="s">
        <v>772</v>
      </c>
      <c r="B58" s="132" t="s">
        <v>773</v>
      </c>
      <c r="C58" s="137">
        <f>SUM(C59)</f>
        <v>3100</v>
      </c>
    </row>
    <row r="59" spans="1:3" ht="38.25" customHeight="1">
      <c r="A59" s="132" t="s">
        <v>774</v>
      </c>
      <c r="B59" s="132" t="s">
        <v>775</v>
      </c>
      <c r="C59" s="137">
        <v>3100</v>
      </c>
    </row>
    <row r="60" spans="1:3" ht="37.5" customHeight="1">
      <c r="A60" s="132" t="s">
        <v>776</v>
      </c>
      <c r="B60" s="132" t="s">
        <v>777</v>
      </c>
      <c r="C60" s="137">
        <v>500</v>
      </c>
    </row>
    <row r="61" spans="1:3" ht="35.25" customHeight="1">
      <c r="A61" s="173" t="s">
        <v>837</v>
      </c>
      <c r="B61" s="190" t="s">
        <v>834</v>
      </c>
      <c r="C61" s="137">
        <v>131000</v>
      </c>
    </row>
    <row r="62" spans="1:3" ht="37.5" customHeight="1">
      <c r="A62" s="190" t="s">
        <v>836</v>
      </c>
      <c r="B62" s="190" t="s">
        <v>835</v>
      </c>
      <c r="C62" s="137">
        <v>116000</v>
      </c>
    </row>
    <row r="63" spans="1:3" ht="69" customHeight="1">
      <c r="A63" s="144" t="s">
        <v>580</v>
      </c>
      <c r="B63" s="145" t="s">
        <v>581</v>
      </c>
      <c r="C63" s="146">
        <f>SUM(C64)</f>
        <v>109000</v>
      </c>
    </row>
    <row r="64" spans="1:3" ht="15" customHeight="1">
      <c r="A64" s="144" t="s">
        <v>582</v>
      </c>
      <c r="B64" s="145" t="s">
        <v>583</v>
      </c>
      <c r="C64" s="147">
        <v>109000</v>
      </c>
    </row>
    <row r="65" spans="1:3" ht="41.25" customHeight="1">
      <c r="A65" s="148" t="s">
        <v>584</v>
      </c>
      <c r="B65" s="142" t="s">
        <v>585</v>
      </c>
      <c r="C65" s="147">
        <v>1500</v>
      </c>
    </row>
    <row r="66" spans="1:3" ht="16.5" customHeight="1">
      <c r="A66" s="144" t="s">
        <v>586</v>
      </c>
      <c r="B66" s="145" t="s">
        <v>587</v>
      </c>
      <c r="C66" s="146">
        <f>SUM(C69+C67)</f>
        <v>50500</v>
      </c>
    </row>
    <row r="67" spans="1:3" ht="31.5" customHeight="1">
      <c r="A67" s="144" t="s">
        <v>588</v>
      </c>
      <c r="B67" s="145" t="s">
        <v>589</v>
      </c>
      <c r="C67" s="146">
        <f>SUM(C68)</f>
        <v>500</v>
      </c>
    </row>
    <row r="68" spans="1:3" ht="40.5" customHeight="1">
      <c r="A68" s="144" t="s">
        <v>590</v>
      </c>
      <c r="B68" s="145" t="s">
        <v>591</v>
      </c>
      <c r="C68" s="147">
        <v>500</v>
      </c>
    </row>
    <row r="69" spans="1:3" ht="13.5" customHeight="1">
      <c r="A69" s="144" t="s">
        <v>592</v>
      </c>
      <c r="B69" s="145" t="s">
        <v>593</v>
      </c>
      <c r="C69" s="147">
        <v>50000</v>
      </c>
    </row>
    <row r="70" spans="1:3" ht="39" customHeight="1">
      <c r="A70" s="144" t="s">
        <v>778</v>
      </c>
      <c r="B70" s="145" t="s">
        <v>780</v>
      </c>
      <c r="C70" s="147">
        <f>SUM(C71)</f>
        <v>20000</v>
      </c>
    </row>
    <row r="71" spans="1:3" ht="43.5" customHeight="1">
      <c r="A71" s="144" t="s">
        <v>779</v>
      </c>
      <c r="B71" s="191" t="s">
        <v>781</v>
      </c>
      <c r="C71" s="147">
        <v>20000</v>
      </c>
    </row>
    <row r="72" spans="1:3" ht="40.5" customHeight="1">
      <c r="A72" s="144" t="s">
        <v>594</v>
      </c>
      <c r="B72" s="145" t="s">
        <v>595</v>
      </c>
      <c r="C72" s="147">
        <v>162522</v>
      </c>
    </row>
    <row r="73" spans="1:3" ht="27" customHeight="1">
      <c r="A73" s="132" t="s">
        <v>596</v>
      </c>
      <c r="B73" s="132" t="s">
        <v>597</v>
      </c>
      <c r="C73" s="137">
        <v>842095</v>
      </c>
    </row>
    <row r="74" spans="1:3" ht="28.5" customHeight="1">
      <c r="A74" s="132" t="s">
        <v>598</v>
      </c>
      <c r="B74" s="132" t="s">
        <v>599</v>
      </c>
      <c r="C74" s="133">
        <v>799295</v>
      </c>
    </row>
    <row r="75" spans="1:3" ht="15">
      <c r="A75" s="127" t="s">
        <v>600</v>
      </c>
      <c r="B75" s="141" t="s">
        <v>601</v>
      </c>
      <c r="C75" s="129">
        <f>SUM(C76+C131+C128)</f>
        <v>414606562.27</v>
      </c>
    </row>
    <row r="76" spans="1:3" ht="25.5">
      <c r="A76" s="127" t="s">
        <v>602</v>
      </c>
      <c r="B76" s="127" t="s">
        <v>603</v>
      </c>
      <c r="C76" s="129">
        <f>SUM(C77+C80+C89+C125)</f>
        <v>412950832</v>
      </c>
    </row>
    <row r="77" spans="1:3" ht="23.25" customHeight="1">
      <c r="A77" s="127" t="s">
        <v>604</v>
      </c>
      <c r="B77" s="127" t="s">
        <v>852</v>
      </c>
      <c r="C77" s="129">
        <f>SUM(C78)</f>
        <v>51614373</v>
      </c>
    </row>
    <row r="78" spans="1:3" ht="19.5" customHeight="1">
      <c r="A78" s="132" t="s">
        <v>605</v>
      </c>
      <c r="B78" s="132" t="s">
        <v>606</v>
      </c>
      <c r="C78" s="137">
        <f>SUM(C79)</f>
        <v>51614373</v>
      </c>
    </row>
    <row r="79" spans="1:3" ht="24.75" customHeight="1">
      <c r="A79" s="132" t="s">
        <v>607</v>
      </c>
      <c r="B79" s="132" t="s">
        <v>608</v>
      </c>
      <c r="C79" s="133">
        <v>51614373</v>
      </c>
    </row>
    <row r="80" spans="1:3" ht="28.5" customHeight="1">
      <c r="A80" s="206" t="s">
        <v>736</v>
      </c>
      <c r="B80" s="207" t="s">
        <v>735</v>
      </c>
      <c r="C80" s="205">
        <f>SUM(C81+C87+C83+C85)</f>
        <v>92830663</v>
      </c>
    </row>
    <row r="81" spans="1:3" ht="26.25" customHeight="1">
      <c r="A81" s="201" t="s">
        <v>740</v>
      </c>
      <c r="B81" s="200" t="s">
        <v>737</v>
      </c>
      <c r="C81" s="203">
        <f>SUM(C82)</f>
        <v>831128</v>
      </c>
    </row>
    <row r="82" spans="1:3" ht="32.25" customHeight="1">
      <c r="A82" s="201" t="s">
        <v>741</v>
      </c>
      <c r="B82" s="200" t="s">
        <v>738</v>
      </c>
      <c r="C82" s="203">
        <v>831128</v>
      </c>
    </row>
    <row r="83" spans="1:3" ht="42" customHeight="1">
      <c r="A83" s="192" t="s">
        <v>810</v>
      </c>
      <c r="B83" s="200" t="s">
        <v>809</v>
      </c>
      <c r="C83" s="203">
        <f>SUM(C84)</f>
        <v>2020872</v>
      </c>
    </row>
    <row r="84" spans="1:3" ht="41.25" customHeight="1">
      <c r="A84" s="208" t="s">
        <v>812</v>
      </c>
      <c r="B84" s="200" t="s">
        <v>811</v>
      </c>
      <c r="C84" s="203">
        <v>2020872</v>
      </c>
    </row>
    <row r="85" spans="1:3" ht="33" customHeight="1">
      <c r="A85" s="173" t="s">
        <v>815</v>
      </c>
      <c r="B85" s="190" t="s">
        <v>816</v>
      </c>
      <c r="C85" s="203">
        <f>SUM(C86)</f>
        <v>40594973</v>
      </c>
    </row>
    <row r="86" spans="1:3" ht="42.75" customHeight="1">
      <c r="A86" s="173" t="s">
        <v>814</v>
      </c>
      <c r="B86" s="190" t="s">
        <v>813</v>
      </c>
      <c r="C86" s="203">
        <v>40594973</v>
      </c>
    </row>
    <row r="87" spans="1:3" ht="17.25" customHeight="1">
      <c r="A87" s="201" t="s">
        <v>742</v>
      </c>
      <c r="B87" s="202" t="s">
        <v>739</v>
      </c>
      <c r="C87" s="203">
        <f>SUM(C88)</f>
        <v>49383690</v>
      </c>
    </row>
    <row r="88" spans="1:3" ht="24.75" customHeight="1">
      <c r="A88" s="201" t="s">
        <v>744</v>
      </c>
      <c r="B88" s="204" t="s">
        <v>743</v>
      </c>
      <c r="C88" s="203">
        <v>49383690</v>
      </c>
    </row>
    <row r="89" spans="1:3" ht="27.75" customHeight="1">
      <c r="A89" s="127" t="s">
        <v>609</v>
      </c>
      <c r="B89" s="127" t="s">
        <v>853</v>
      </c>
      <c r="C89" s="129">
        <f>SUM(C90+C94+C96+C98+C100+C92)</f>
        <v>268475796</v>
      </c>
    </row>
    <row r="90" spans="1:3" ht="24.75" customHeight="1">
      <c r="A90" s="132" t="s">
        <v>610</v>
      </c>
      <c r="B90" s="132" t="s">
        <v>854</v>
      </c>
      <c r="C90" s="137">
        <f>SUM(C91)</f>
        <v>891152</v>
      </c>
    </row>
    <row r="91" spans="1:3" ht="33.75" customHeight="1">
      <c r="A91" s="132" t="s">
        <v>611</v>
      </c>
      <c r="B91" s="132" t="s">
        <v>855</v>
      </c>
      <c r="C91" s="133">
        <v>891152</v>
      </c>
    </row>
    <row r="92" spans="1:3" ht="33.75" customHeight="1">
      <c r="A92" s="132" t="s">
        <v>825</v>
      </c>
      <c r="B92" s="132" t="s">
        <v>826</v>
      </c>
      <c r="C92" s="133">
        <f>SUM(C93)</f>
        <v>6000</v>
      </c>
    </row>
    <row r="93" spans="1:3" ht="38.25" customHeight="1">
      <c r="A93" s="132" t="s">
        <v>824</v>
      </c>
      <c r="B93" s="132" t="s">
        <v>827</v>
      </c>
      <c r="C93" s="133">
        <v>6000</v>
      </c>
    </row>
    <row r="94" spans="1:3" ht="41.25" customHeight="1">
      <c r="A94" s="132" t="s">
        <v>612</v>
      </c>
      <c r="B94" s="132" t="s">
        <v>613</v>
      </c>
      <c r="C94" s="137">
        <f>SUM(C95)</f>
        <v>284626</v>
      </c>
    </row>
    <row r="95" spans="1:3" ht="38.25" customHeight="1">
      <c r="A95" s="132" t="s">
        <v>614</v>
      </c>
      <c r="B95" s="132" t="s">
        <v>856</v>
      </c>
      <c r="C95" s="133">
        <v>284626</v>
      </c>
    </row>
    <row r="96" spans="1:3" ht="44.25" customHeight="1">
      <c r="A96" s="132" t="s">
        <v>615</v>
      </c>
      <c r="B96" s="132" t="s">
        <v>616</v>
      </c>
      <c r="C96" s="137">
        <f>SUM(C97)</f>
        <v>12593658</v>
      </c>
    </row>
    <row r="97" spans="1:3" ht="45.75" customHeight="1">
      <c r="A97" s="132" t="s">
        <v>617</v>
      </c>
      <c r="B97" s="132" t="s">
        <v>857</v>
      </c>
      <c r="C97" s="133">
        <v>12593658</v>
      </c>
    </row>
    <row r="98" spans="1:3" ht="31.5" customHeight="1">
      <c r="A98" s="190" t="s">
        <v>789</v>
      </c>
      <c r="B98" s="190" t="s">
        <v>786</v>
      </c>
      <c r="C98" s="133">
        <f>SUM(C99)</f>
        <v>819610</v>
      </c>
    </row>
    <row r="99" spans="1:3" ht="31.5" customHeight="1">
      <c r="A99" s="190" t="s">
        <v>788</v>
      </c>
      <c r="B99" s="190" t="s">
        <v>787</v>
      </c>
      <c r="C99" s="133">
        <v>819610</v>
      </c>
    </row>
    <row r="100" spans="1:3" ht="23.25" customHeight="1">
      <c r="A100" s="127" t="s">
        <v>618</v>
      </c>
      <c r="B100" s="127" t="s">
        <v>619</v>
      </c>
      <c r="C100" s="129">
        <f>SUM(C101)</f>
        <v>253880750</v>
      </c>
    </row>
    <row r="101" spans="1:3" ht="15">
      <c r="A101" s="132" t="s">
        <v>620</v>
      </c>
      <c r="B101" s="132" t="s">
        <v>621</v>
      </c>
      <c r="C101" s="137">
        <f>SUM(C102+C103+C104+C105+C106+C107+C108+C109+C110+C113+C114+C115+C116+C117+C118+C119+C120+C121+C122+C123+C124)</f>
        <v>253880750</v>
      </c>
    </row>
    <row r="102" spans="1:3" ht="29.25" customHeight="1">
      <c r="A102" s="132" t="s">
        <v>620</v>
      </c>
      <c r="B102" s="132" t="s">
        <v>622</v>
      </c>
      <c r="C102" s="133">
        <v>9218916</v>
      </c>
    </row>
    <row r="103" spans="1:3" ht="27.75" customHeight="1">
      <c r="A103" s="132" t="s">
        <v>620</v>
      </c>
      <c r="B103" s="132" t="s">
        <v>623</v>
      </c>
      <c r="C103" s="133">
        <v>2055766</v>
      </c>
    </row>
    <row r="104" spans="1:3" ht="38.25" customHeight="1">
      <c r="A104" s="132" t="s">
        <v>620</v>
      </c>
      <c r="B104" s="132" t="s">
        <v>624</v>
      </c>
      <c r="C104" s="133">
        <v>112400</v>
      </c>
    </row>
    <row r="105" spans="1:3" ht="52.5" customHeight="1">
      <c r="A105" s="132" t="s">
        <v>620</v>
      </c>
      <c r="B105" s="149" t="s">
        <v>625</v>
      </c>
      <c r="C105" s="139">
        <v>835649</v>
      </c>
    </row>
    <row r="106" spans="1:3" ht="39.75" customHeight="1">
      <c r="A106" s="132" t="s">
        <v>620</v>
      </c>
      <c r="B106" s="149" t="s">
        <v>626</v>
      </c>
      <c r="C106" s="139">
        <v>1422000</v>
      </c>
    </row>
    <row r="107" spans="1:3" ht="29.25" customHeight="1">
      <c r="A107" s="132" t="s">
        <v>620</v>
      </c>
      <c r="B107" s="132" t="s">
        <v>627</v>
      </c>
      <c r="C107" s="133">
        <v>237000</v>
      </c>
    </row>
    <row r="108" spans="1:3" ht="38.25">
      <c r="A108" s="132" t="s">
        <v>620</v>
      </c>
      <c r="B108" s="132" t="s">
        <v>628</v>
      </c>
      <c r="C108" s="133">
        <v>711000</v>
      </c>
    </row>
    <row r="109" spans="1:3" ht="53.25" customHeight="1">
      <c r="A109" s="132" t="s">
        <v>620</v>
      </c>
      <c r="B109" s="150" t="s">
        <v>629</v>
      </c>
      <c r="C109" s="133">
        <v>16599866</v>
      </c>
    </row>
    <row r="110" spans="1:3" ht="42.75" customHeight="1">
      <c r="A110" s="132" t="s">
        <v>620</v>
      </c>
      <c r="B110" s="150" t="s">
        <v>630</v>
      </c>
      <c r="C110" s="137">
        <f>SUM(C111+C112)</f>
        <v>934778</v>
      </c>
    </row>
    <row r="111" spans="1:3" s="2" customFormat="1" ht="42.75" customHeight="1">
      <c r="A111" s="132" t="s">
        <v>620</v>
      </c>
      <c r="B111" s="150" t="s">
        <v>631</v>
      </c>
      <c r="C111" s="133">
        <v>910502</v>
      </c>
    </row>
    <row r="112" spans="1:3" ht="46.5" customHeight="1">
      <c r="A112" s="132" t="s">
        <v>620</v>
      </c>
      <c r="B112" s="150" t="s">
        <v>632</v>
      </c>
      <c r="C112" s="133">
        <v>24276</v>
      </c>
    </row>
    <row r="113" spans="1:3" ht="80.25" customHeight="1">
      <c r="A113" s="132" t="s">
        <v>620</v>
      </c>
      <c r="B113" s="150" t="s">
        <v>633</v>
      </c>
      <c r="C113" s="133">
        <v>179236882</v>
      </c>
    </row>
    <row r="114" spans="1:3" ht="76.5">
      <c r="A114" s="132" t="s">
        <v>620</v>
      </c>
      <c r="B114" s="150" t="s">
        <v>634</v>
      </c>
      <c r="C114" s="133">
        <v>27252249</v>
      </c>
    </row>
    <row r="115" spans="1:3" ht="43.5" customHeight="1">
      <c r="A115" s="132" t="s">
        <v>620</v>
      </c>
      <c r="B115" s="151" t="s">
        <v>635</v>
      </c>
      <c r="C115" s="152">
        <v>237000</v>
      </c>
    </row>
    <row r="116" spans="1:3" ht="43.5" customHeight="1">
      <c r="A116" s="132" t="s">
        <v>620</v>
      </c>
      <c r="B116" s="151" t="s">
        <v>636</v>
      </c>
      <c r="C116" s="152">
        <v>9665608</v>
      </c>
    </row>
    <row r="117" spans="1:3" ht="30.75" customHeight="1">
      <c r="A117" s="132" t="s">
        <v>620</v>
      </c>
      <c r="B117" s="151" t="s">
        <v>637</v>
      </c>
      <c r="C117" s="152">
        <v>198669</v>
      </c>
    </row>
    <row r="118" spans="1:3" ht="42.75" customHeight="1">
      <c r="A118" s="132" t="s">
        <v>620</v>
      </c>
      <c r="B118" s="153" t="s">
        <v>638</v>
      </c>
      <c r="C118" s="154">
        <v>237000</v>
      </c>
    </row>
    <row r="119" spans="1:3" ht="44.25" customHeight="1">
      <c r="A119" s="132" t="s">
        <v>620</v>
      </c>
      <c r="B119" s="153" t="s">
        <v>639</v>
      </c>
      <c r="C119" s="154">
        <v>2393390</v>
      </c>
    </row>
    <row r="120" spans="1:3" ht="27.75" customHeight="1">
      <c r="A120" s="132" t="s">
        <v>620</v>
      </c>
      <c r="B120" s="132" t="s">
        <v>640</v>
      </c>
      <c r="C120" s="133">
        <v>2307356</v>
      </c>
    </row>
    <row r="121" spans="1:3" ht="66.75" customHeight="1">
      <c r="A121" s="132" t="s">
        <v>641</v>
      </c>
      <c r="B121" s="153" t="s">
        <v>642</v>
      </c>
      <c r="C121" s="154">
        <v>71182</v>
      </c>
    </row>
    <row r="122" spans="1:3" ht="41.25" customHeight="1">
      <c r="A122" s="132" t="s">
        <v>641</v>
      </c>
      <c r="B122" s="153" t="s">
        <v>790</v>
      </c>
      <c r="C122" s="154">
        <v>23700</v>
      </c>
    </row>
    <row r="123" spans="1:3" ht="44.25" customHeight="1">
      <c r="A123" s="132" t="s">
        <v>641</v>
      </c>
      <c r="B123" s="153" t="s">
        <v>791</v>
      </c>
      <c r="C123" s="154">
        <v>17339</v>
      </c>
    </row>
    <row r="124" spans="1:3" ht="81.75" customHeight="1">
      <c r="A124" s="132" t="s">
        <v>641</v>
      </c>
      <c r="B124" s="224" t="s">
        <v>849</v>
      </c>
      <c r="C124" s="154">
        <v>113000</v>
      </c>
    </row>
    <row r="125" spans="1:3" ht="19.5" customHeight="1">
      <c r="A125" s="225" t="s">
        <v>712</v>
      </c>
      <c r="B125" s="174" t="s">
        <v>707</v>
      </c>
      <c r="C125" s="156">
        <v>30000</v>
      </c>
    </row>
    <row r="126" spans="1:3" ht="50.25" customHeight="1">
      <c r="A126" s="173" t="s">
        <v>711</v>
      </c>
      <c r="B126" s="173" t="s">
        <v>708</v>
      </c>
      <c r="C126" s="154">
        <v>30000</v>
      </c>
    </row>
    <row r="127" spans="1:3" ht="48.75" customHeight="1">
      <c r="A127" s="173" t="s">
        <v>710</v>
      </c>
      <c r="B127" s="173" t="s">
        <v>709</v>
      </c>
      <c r="C127" s="154">
        <v>30000</v>
      </c>
    </row>
    <row r="128" spans="1:3" ht="21" customHeight="1">
      <c r="A128" s="225" t="s">
        <v>720</v>
      </c>
      <c r="B128" s="174" t="s">
        <v>721</v>
      </c>
      <c r="C128" s="156">
        <f>SUM(C129)</f>
        <v>1585026</v>
      </c>
    </row>
    <row r="129" spans="1:3" ht="19.5" customHeight="1">
      <c r="A129" s="190" t="s">
        <v>722</v>
      </c>
      <c r="B129" s="173" t="s">
        <v>723</v>
      </c>
      <c r="C129" s="154">
        <f>SUM(C130)</f>
        <v>1585026</v>
      </c>
    </row>
    <row r="130" spans="1:3" ht="19.5" customHeight="1">
      <c r="A130" s="190" t="s">
        <v>724</v>
      </c>
      <c r="B130" s="173" t="s">
        <v>723</v>
      </c>
      <c r="C130" s="154">
        <v>1585026</v>
      </c>
    </row>
    <row r="131" spans="1:3" ht="64.5" customHeight="1">
      <c r="A131" s="172" t="s">
        <v>643</v>
      </c>
      <c r="B131" s="155" t="s">
        <v>644</v>
      </c>
      <c r="C131" s="156">
        <f>SUM(C132)</f>
        <v>70704.27</v>
      </c>
    </row>
    <row r="132" spans="1:3" ht="45" customHeight="1">
      <c r="A132" s="132" t="s">
        <v>645</v>
      </c>
      <c r="B132" s="157" t="s">
        <v>646</v>
      </c>
      <c r="C132" s="154">
        <f>SUM(C133)</f>
        <v>70704.27</v>
      </c>
    </row>
    <row r="133" spans="1:3" ht="48" customHeight="1">
      <c r="A133" s="132" t="s">
        <v>647</v>
      </c>
      <c r="B133" s="158" t="s">
        <v>648</v>
      </c>
      <c r="C133" s="154">
        <f>SUM(C134)</f>
        <v>70704.27</v>
      </c>
    </row>
    <row r="134" spans="1:3" ht="45.75" customHeight="1">
      <c r="A134" s="132" t="s">
        <v>649</v>
      </c>
      <c r="B134" s="159" t="s">
        <v>650</v>
      </c>
      <c r="C134" s="154">
        <v>70704.27</v>
      </c>
    </row>
    <row r="135" spans="1:3" ht="15">
      <c r="A135" s="160"/>
      <c r="B135" s="127" t="s">
        <v>651</v>
      </c>
      <c r="C135" s="134">
        <f>SUM(C8+C75)</f>
        <v>523334797.27</v>
      </c>
    </row>
  </sheetData>
  <sheetProtection/>
  <mergeCells count="3">
    <mergeCell ref="B1:C3"/>
    <mergeCell ref="A4:C4"/>
    <mergeCell ref="A5:C5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33">
      <selection activeCell="C14" sqref="C14"/>
    </sheetView>
  </sheetViews>
  <sheetFormatPr defaultColWidth="9.140625" defaultRowHeight="15"/>
  <cols>
    <col min="1" max="1" width="7.7109375" style="0" customWidth="1"/>
    <col min="2" max="2" width="23.7109375" style="0" customWidth="1"/>
    <col min="3" max="3" width="61.00390625" style="0" customWidth="1"/>
    <col min="4" max="4" width="17.7109375" style="0" customWidth="1"/>
  </cols>
  <sheetData>
    <row r="1" spans="3:8" ht="15" customHeight="1">
      <c r="C1" s="230" t="s">
        <v>859</v>
      </c>
      <c r="D1" s="238"/>
      <c r="E1" s="12"/>
      <c r="F1" s="12"/>
      <c r="G1" s="12"/>
      <c r="H1" s="12"/>
    </row>
    <row r="2" spans="3:8" ht="15">
      <c r="C2" s="230"/>
      <c r="D2" s="238"/>
      <c r="E2" s="12"/>
      <c r="F2" s="12"/>
      <c r="G2" s="12"/>
      <c r="H2" s="12"/>
    </row>
    <row r="3" spans="3:8" ht="15">
      <c r="C3" s="230"/>
      <c r="D3" s="238"/>
      <c r="E3" s="12"/>
      <c r="F3" s="12"/>
      <c r="G3" s="12"/>
      <c r="H3" s="12"/>
    </row>
    <row r="4" spans="3:8" ht="30" customHeight="1">
      <c r="C4" s="230"/>
      <c r="D4" s="238"/>
      <c r="E4" s="12"/>
      <c r="F4" s="12"/>
      <c r="G4" s="12"/>
      <c r="H4" s="12"/>
    </row>
    <row r="5" spans="3:8" ht="2.25" customHeight="1">
      <c r="C5" s="230"/>
      <c r="D5" s="238"/>
      <c r="E5" s="12"/>
      <c r="F5" s="12"/>
      <c r="G5" s="12"/>
      <c r="H5" s="12"/>
    </row>
    <row r="6" spans="3:8" ht="19.5" customHeight="1">
      <c r="C6" s="230"/>
      <c r="D6" s="238"/>
      <c r="E6" s="12"/>
      <c r="F6" s="12"/>
      <c r="G6" s="12"/>
      <c r="H6" s="12"/>
    </row>
    <row r="7" spans="3:8" ht="14.25" customHeight="1" hidden="1">
      <c r="C7" s="230"/>
      <c r="D7" s="238"/>
      <c r="E7" s="12"/>
      <c r="F7" s="12"/>
      <c r="G7" s="12"/>
      <c r="H7" s="12"/>
    </row>
    <row r="8" spans="3:8" ht="14.25" customHeight="1" hidden="1">
      <c r="C8" s="230"/>
      <c r="D8" s="238"/>
      <c r="E8" s="12"/>
      <c r="F8" s="12"/>
      <c r="G8" s="12"/>
      <c r="H8" s="12"/>
    </row>
    <row r="9" ht="18.75">
      <c r="C9" s="122" t="s">
        <v>652</v>
      </c>
    </row>
    <row r="10" ht="18.75">
      <c r="C10" s="122" t="s">
        <v>653</v>
      </c>
    </row>
    <row r="11" spans="2:4" ht="51" customHeight="1">
      <c r="B11" s="161" t="s">
        <v>654</v>
      </c>
      <c r="C11" s="161" t="s">
        <v>655</v>
      </c>
      <c r="D11" s="162" t="s">
        <v>656</v>
      </c>
    </row>
    <row r="12" spans="2:4" ht="31.5">
      <c r="B12" s="7" t="s">
        <v>657</v>
      </c>
      <c r="C12" s="163" t="s">
        <v>658</v>
      </c>
      <c r="D12" s="164">
        <f>SUM(D13)</f>
        <v>10103197.100000024</v>
      </c>
    </row>
    <row r="13" spans="2:4" ht="31.5">
      <c r="B13" s="7" t="s">
        <v>659</v>
      </c>
      <c r="C13" s="163" t="s">
        <v>660</v>
      </c>
      <c r="D13" s="164">
        <f>SUM(D14+D18)</f>
        <v>10103197.100000024</v>
      </c>
    </row>
    <row r="14" spans="2:4" ht="15.75">
      <c r="B14" s="17" t="s">
        <v>661</v>
      </c>
      <c r="C14" s="165" t="s">
        <v>662</v>
      </c>
      <c r="D14" s="166">
        <f>SUM(D15)</f>
        <v>-524834797.27</v>
      </c>
    </row>
    <row r="15" spans="2:4" ht="15.75">
      <c r="B15" s="17" t="s">
        <v>663</v>
      </c>
      <c r="C15" s="165" t="s">
        <v>664</v>
      </c>
      <c r="D15" s="166">
        <f>SUM(D16)</f>
        <v>-524834797.27</v>
      </c>
    </row>
    <row r="16" spans="2:4" ht="15.75">
      <c r="B16" s="17" t="s">
        <v>665</v>
      </c>
      <c r="C16" s="165" t="s">
        <v>666</v>
      </c>
      <c r="D16" s="166">
        <f>SUM(D17)</f>
        <v>-524834797.27</v>
      </c>
    </row>
    <row r="17" spans="2:4" ht="31.5">
      <c r="B17" s="17" t="s">
        <v>667</v>
      </c>
      <c r="C17" s="165" t="s">
        <v>668</v>
      </c>
      <c r="D17" s="167">
        <f>SUM(-'прил 4'!C135+D31)</f>
        <v>-524834797.27</v>
      </c>
    </row>
    <row r="18" spans="2:4" ht="15.75">
      <c r="B18" s="17" t="s">
        <v>669</v>
      </c>
      <c r="C18" s="165" t="s">
        <v>670</v>
      </c>
      <c r="D18" s="168">
        <f>SUM(D19)</f>
        <v>534937994.37</v>
      </c>
    </row>
    <row r="19" spans="2:4" ht="15.75">
      <c r="B19" s="17" t="s">
        <v>671</v>
      </c>
      <c r="C19" s="165" t="s">
        <v>672</v>
      </c>
      <c r="D19" s="168">
        <f>SUM(D20)</f>
        <v>534937994.37</v>
      </c>
    </row>
    <row r="20" spans="2:4" ht="15.75">
      <c r="B20" s="17" t="s">
        <v>673</v>
      </c>
      <c r="C20" s="165" t="s">
        <v>674</v>
      </c>
      <c r="D20" s="168">
        <f>SUM(D21)</f>
        <v>534937994.37</v>
      </c>
    </row>
    <row r="21" spans="2:4" ht="31.5">
      <c r="B21" s="17" t="s">
        <v>675</v>
      </c>
      <c r="C21" s="165" t="s">
        <v>676</v>
      </c>
      <c r="D21" s="168">
        <f>SUM(прил5!F14+D24)</f>
        <v>534937994.37</v>
      </c>
    </row>
    <row r="22" spans="2:4" ht="31.5">
      <c r="B22" s="7" t="s">
        <v>677</v>
      </c>
      <c r="C22" s="163" t="s">
        <v>678</v>
      </c>
      <c r="D22" s="164">
        <f>SUM(D23)</f>
        <v>0</v>
      </c>
    </row>
    <row r="23" spans="2:4" ht="31.5">
      <c r="B23" s="7" t="s">
        <v>679</v>
      </c>
      <c r="C23" s="163" t="s">
        <v>680</v>
      </c>
      <c r="D23" s="164">
        <f>SUM(D24,D31)</f>
        <v>0</v>
      </c>
    </row>
    <row r="24" spans="2:4" ht="31.5">
      <c r="B24" s="17" t="s">
        <v>681</v>
      </c>
      <c r="C24" s="165" t="s">
        <v>682</v>
      </c>
      <c r="D24" s="166">
        <f>SUM(D25)</f>
        <v>1500000</v>
      </c>
    </row>
    <row r="25" spans="2:4" ht="47.25">
      <c r="B25" s="17" t="s">
        <v>683</v>
      </c>
      <c r="C25" s="165" t="s">
        <v>684</v>
      </c>
      <c r="D25" s="166">
        <f>SUM(D26)</f>
        <v>1500000</v>
      </c>
    </row>
    <row r="26" spans="2:4" ht="63">
      <c r="B26" s="17" t="s">
        <v>685</v>
      </c>
      <c r="C26" s="165" t="s">
        <v>686</v>
      </c>
      <c r="D26" s="166">
        <f>SUM(D27+D29)</f>
        <v>1500000</v>
      </c>
    </row>
    <row r="27" spans="2:4" ht="31.5">
      <c r="B27" s="17" t="s">
        <v>687</v>
      </c>
      <c r="C27" s="165" t="s">
        <v>688</v>
      </c>
      <c r="D27" s="166">
        <f>SUM(D28)</f>
        <v>1000000</v>
      </c>
    </row>
    <row r="28" spans="2:4" ht="78.75">
      <c r="B28" s="17" t="s">
        <v>689</v>
      </c>
      <c r="C28" s="165" t="s">
        <v>690</v>
      </c>
      <c r="D28" s="166">
        <v>1000000</v>
      </c>
    </row>
    <row r="29" spans="2:4" ht="31.5">
      <c r="B29" s="17" t="s">
        <v>691</v>
      </c>
      <c r="C29" s="165" t="s">
        <v>692</v>
      </c>
      <c r="D29" s="166">
        <f>SUM(D30)</f>
        <v>500000</v>
      </c>
    </row>
    <row r="30" spans="2:4" ht="63">
      <c r="B30" s="17" t="s">
        <v>693</v>
      </c>
      <c r="C30" s="165" t="s">
        <v>694</v>
      </c>
      <c r="D30" s="166">
        <v>500000</v>
      </c>
    </row>
    <row r="31" spans="2:4" ht="31.5">
      <c r="B31" s="17" t="s">
        <v>695</v>
      </c>
      <c r="C31" s="165" t="s">
        <v>696</v>
      </c>
      <c r="D31" s="166">
        <f>SUM(D32)</f>
        <v>-1500000</v>
      </c>
    </row>
    <row r="32" spans="2:4" ht="47.25">
      <c r="B32" s="17" t="s">
        <v>697</v>
      </c>
      <c r="C32" s="165" t="s">
        <v>698</v>
      </c>
      <c r="D32" s="166">
        <f>SUM(D33)</f>
        <v>-1500000</v>
      </c>
    </row>
    <row r="33" spans="2:4" ht="47.25">
      <c r="B33" s="17" t="s">
        <v>699</v>
      </c>
      <c r="C33" s="165" t="s">
        <v>700</v>
      </c>
      <c r="D33" s="166">
        <f>SUM(D35+D36)</f>
        <v>-1500000</v>
      </c>
    </row>
    <row r="34" spans="2:4" ht="31.5">
      <c r="B34" s="17" t="s">
        <v>701</v>
      </c>
      <c r="C34" s="165" t="s">
        <v>688</v>
      </c>
      <c r="D34" s="166">
        <f>SUM(D35)</f>
        <v>-1000000</v>
      </c>
    </row>
    <row r="35" spans="2:4" ht="78.75">
      <c r="B35" s="17" t="s">
        <v>702</v>
      </c>
      <c r="C35" s="165" t="s">
        <v>690</v>
      </c>
      <c r="D35" s="166">
        <v>-1000000</v>
      </c>
    </row>
    <row r="36" spans="2:4" ht="31.5">
      <c r="B36" s="17" t="s">
        <v>703</v>
      </c>
      <c r="C36" s="165" t="s">
        <v>692</v>
      </c>
      <c r="D36" s="166">
        <v>-500000</v>
      </c>
    </row>
    <row r="37" spans="2:4" ht="63">
      <c r="B37" s="169" t="s">
        <v>704</v>
      </c>
      <c r="C37" s="165" t="s">
        <v>705</v>
      </c>
      <c r="D37" s="166">
        <v>-500000</v>
      </c>
    </row>
    <row r="38" spans="2:4" ht="31.5">
      <c r="B38" s="170"/>
      <c r="C38" s="163" t="s">
        <v>706</v>
      </c>
      <c r="D38" s="171">
        <f>SUM(D12)</f>
        <v>10103197.100000024</v>
      </c>
    </row>
  </sheetData>
  <sheetProtection/>
  <mergeCells count="1">
    <mergeCell ref="C1:D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2016-12-28T06:20:21Z</cp:lastPrinted>
  <dcterms:created xsi:type="dcterms:W3CDTF">2011-10-10T13:40:01Z</dcterms:created>
  <dcterms:modified xsi:type="dcterms:W3CDTF">2017-01-10T07:03:07Z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