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06" windowWidth="15480" windowHeight="11640" activeTab="7"/>
  </bookViews>
  <sheets>
    <sheet name="прил4" sheetId="1" r:id="rId1"/>
    <sheet name="прил1" sheetId="2" r:id="rId2"/>
    <sheet name="прио3" sheetId="3" r:id="rId3"/>
    <sheet name="прил2" sheetId="4" r:id="rId4"/>
    <sheet name="прил5" sheetId="5" r:id="rId5"/>
    <sheet name="прил7" sheetId="6" r:id="rId6"/>
    <sheet name="прил8" sheetId="7" r:id="rId7"/>
    <sheet name="прил9" sheetId="8" r:id="rId8"/>
    <sheet name="прил6" sheetId="9" r:id="rId9"/>
  </sheets>
  <externalReferences>
    <externalReference r:id="rId12"/>
  </externalReferences>
  <definedNames>
    <definedName name="_xlnm.Print_Area" localSheetId="3">'прил2'!$A$1:$G$304</definedName>
    <definedName name="_xlnm.Print_Area" localSheetId="2">'прио3'!$A$1:$D$43</definedName>
  </definedNames>
  <calcPr fullCalcOnLoad="1"/>
</workbook>
</file>

<file path=xl/sharedStrings.xml><?xml version="1.0" encoding="utf-8"?>
<sst xmlns="http://schemas.openxmlformats.org/spreadsheetml/2006/main" count="2261" uniqueCount="765">
  <si>
    <t>Уменьшение прочих остатков денежных средств бюджетов муниципальных районов</t>
  </si>
  <si>
    <t>500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</si>
  <si>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</si>
  <si>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</si>
  <si>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</si>
  <si>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01 06 0502 00 0000 640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</si>
  <si>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</si>
  <si>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</si>
  <si>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Бюджетные кредиты от других бюджетов бюджетной системы Российской Федерации</t>
  </si>
  <si>
    <t>600</t>
  </si>
  <si>
    <t>01 03 0000 00 0000 000</t>
  </si>
  <si>
    <t>01 03 0100 00 0000 000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</si>
  <si>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</si>
  <si>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01 06 00 00 00 0000 000</t>
  </si>
  <si>
    <t>Иные источники внутреннего финансирования дефицитов бюджетов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</si>
  <si>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</si>
  <si>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</si>
  <si>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</si>
  <si>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</si>
  <si>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</si>
  <si>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</si>
  <si>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</si>
  <si>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</si>
  <si>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</si>
  <si>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</si>
  <si>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</si>
  <si>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</si>
  <si>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</si>
  <si>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Плата за выбросы загрязняющих веществ в атмосферный воздух передвижными объектами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</si>
  <si>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</si>
  <si>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</si>
  <si>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</si>
  <si>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</si>
  <si>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71 0 0000</t>
  </si>
  <si>
    <t>71 1 0000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</si>
  <si>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</si>
  <si>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</si>
  <si>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73 0 0000</t>
  </si>
  <si>
    <t>73 1 0000</t>
  </si>
  <si>
    <t>Закупка товаров, работ и услуг для государственных (муниципальных) нужд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</si>
  <si>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</si>
  <si>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</si>
  <si>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700</t>
  </si>
  <si>
    <t>02 0 0000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</si>
  <si>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</si>
  <si>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03 0 0000</t>
  </si>
  <si>
    <t>13 0 0000</t>
  </si>
  <si>
    <t>12 0 0000</t>
  </si>
  <si>
    <t>84 0 0000</t>
  </si>
  <si>
    <t>Резервные фонды органов местного самоуправления</t>
  </si>
  <si>
    <t>84 1 0000</t>
  </si>
  <si>
    <t xml:space="preserve">Резервные фонды 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</si>
  <si>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</si>
  <si>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14 0 0000</t>
  </si>
  <si>
    <t>74 0 0000</t>
  </si>
  <si>
    <t>74 1 0000</t>
  </si>
  <si>
    <t>75 0 0000</t>
  </si>
  <si>
    <t>Расходы на обеспечение деятельности (оказание услуг) муниципальных учреждений</t>
  </si>
  <si>
    <t>06 0 0000</t>
  </si>
  <si>
    <t>10 0 0000</t>
  </si>
  <si>
    <t>01 0 0000</t>
  </si>
  <si>
    <t>01 1 0000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</si>
  <si>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 и оплату коммунальных услуг, осуществляемых из местных бюджетов)</t>
  </si>
  <si>
    <t>01 2 0000</t>
  </si>
  <si>
    <t>01 3 0000</t>
  </si>
  <si>
    <t>09 0 0000</t>
  </si>
  <si>
    <t>09 1 0000</t>
  </si>
  <si>
    <t>Реализация мероприятий в сфере молодежной политики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</si>
  <si>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</si>
  <si>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02 1 0000</t>
  </si>
  <si>
    <t>Выплата ежемесячного пособия на ребенка</t>
  </si>
  <si>
    <t xml:space="preserve">Осуществление отдельных государственных полномочий по предоставлению работникам муниципальных учреждений культуры мер социальной поддержки
</t>
  </si>
  <si>
    <t>02 2 0000</t>
  </si>
  <si>
    <t>Содержание работников, осуществляющих переданные государственные полномочия в сфере социальной защиты населения</t>
  </si>
  <si>
    <t>08 0 0000</t>
  </si>
  <si>
    <t>Обслуживание государственного (муниципального) долга</t>
  </si>
  <si>
    <t>02 3 0000</t>
  </si>
  <si>
    <t>71 1 1402</t>
  </si>
  <si>
    <t>73 1 1402</t>
  </si>
  <si>
    <t>01 1 1401</t>
  </si>
  <si>
    <t>01 2 1401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</si>
  <si>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
</t>
  </si>
  <si>
    <t>16 0 0000</t>
  </si>
  <si>
    <t xml:space="preserve">Поступления доходов в бюджет Октябрьского района Курской области и межбюджетных </t>
  </si>
  <si>
    <t>Обеспечение функционирования Администрации Октябрьского района  Курской области</t>
  </si>
  <si>
    <t>Создание условий для развития социальной и инженерной инфраструктуры муниципальных образований Курской области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</si>
  <si>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</si>
  <si>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</si>
  <si>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</si>
  <si>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земельного законодательства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</si>
  <si>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</si>
  <si>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</si>
  <si>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</si>
  <si>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</si>
  <si>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</si>
  <si>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17 0 0000</t>
  </si>
  <si>
    <t>Дорожное хозяйство (дорожные фонды)</t>
  </si>
  <si>
    <t>Создание условий, обеспечивающих повышение мотивации жителей Октябрьского района Курской области к регулярным занятиям физической культурой и спортом и ведению здорового образа жизни</t>
  </si>
  <si>
    <t xml:space="preserve">Доходы от оказания платных услуг (работ) </t>
  </si>
  <si>
    <r>
      <t>Безвозмездные поступления от других бюджетов бюджетной системы Российской Федерации</t>
    </r>
    <r>
      <rPr>
        <sz val="10"/>
        <color indexed="8"/>
        <rFont val="Times New Roman"/>
        <family val="1"/>
      </rPr>
      <t xml:space="preserve">  </t>
    </r>
  </si>
  <si>
    <r>
      <t>Дотации бюджетам субъектов Российской Федерации</t>
    </r>
    <r>
      <rPr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и муниципальных образований</t>
    </r>
  </si>
  <si>
    <r>
      <t>Субвенции бюджетам субъектов Российской Федерации</t>
    </r>
    <r>
      <rPr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и муниципальных образований</t>
    </r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</si>
  <si>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</si>
  <si>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выплату ежемесячного пособия на ребенка</t>
  </si>
  <si>
    <t xml:space="preserve">Субвенции  бюджетам муниципальных районов  на      осуществление отдельных государственных полномочий в сфере трудовых отношений   </t>
  </si>
  <si>
    <t xml:space="preserve">Субвенции  бюджетам муниципальных районов на содержание работников, осуществляющих переданные   государственные полномочия по       организации и осуществлению деятельности по опеке и попечительству               </t>
  </si>
  <si>
    <t>Субвенции  бюджетам муниципальных районов на   осуществление отдельных государственных полномочий по финансовому обеспечению мер социальной поддержки на предосталение компенсации расходов на оплату жилых помещений, отопления и освещения работникам муниципальных образовательных учреждений</t>
  </si>
  <si>
    <t>Субвенции муниципальным районам для осуществления государственных полномочий по предоставлению работникам муниципальных учреждений культуры мер социальной поддержки, установленных законодательством Курской области</t>
  </si>
  <si>
    <t>Субвенции муниципальным районам для осуществления государственных полномочий по предоставлению мер социальной поддержки работникам муниципальных учреждений культуры на оплату жилья и коммунальных услуг</t>
  </si>
  <si>
    <t>Субвенции муниципальным районам на содержание работников,осуществляющих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</si>
  <si>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Субвенции бюджетам муниципальных районов  в размере, необходимом для реализации основных общеобразовательных программ в части финансирования расходов на оплату труда работников муниципальных общеобразовательных организаций,расходов на приобретение учебников и учебных пособий, средств обучения, игр, игрушек ( за исключением расходов на содержание зданий и оплату коммунальных услуг, осуществляемых из местных бюджетов)</t>
  </si>
  <si>
    <t>Субвенция бюджетам муниципальных районов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 за исключением расходов на содержание зданий и оплату коммунальных услуг, осуществляемых из местных бюджетов)</t>
  </si>
  <si>
    <t>Субвенции  бюджетам  муниципальных районов на оказание финансовой поддержки общественным организациям ветеранов войны, труда, Вооруженных сил и правоохранительных органов</t>
  </si>
  <si>
    <t>Субвенции  бюджетам муниципальных районов для осуществления отдельного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</t>
  </si>
  <si>
    <t xml:space="preserve">Субвенции  бюджетам муниципальных районов на содержание работников, осуществляющих переданные   государственные полномочия в сфере  социальной защиты населения     </t>
  </si>
  <si>
    <t>Субвенции бюджетам муниципальных районов  на   осуществление отдельных государственных полномочий по организации и обеспечению деятельности административных комиссий</t>
  </si>
  <si>
    <t xml:space="preserve">Субвенции  бюджетам муниципальных районов на       осуществление отдельных государственных полномочий по расчету и предоставлению  дотаций на выравнивание бюджетной      обеспеченности поселений </t>
  </si>
  <si>
    <t xml:space="preserve">Субвенции  бюджетам  муниципальных районов на    осуществление отдельных государственных полномочий в сфере архивного дела    </t>
  </si>
  <si>
    <t xml:space="preserve">Субвенции  бюджетам муниципальных районов на    осуществление отдельных государственных полномочий по обеспечению деятельности коммисий по делам несовершеннолетних и защите их прав 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</si>
  <si>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</si>
  <si>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</si>
  <si>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01 3 1401</t>
  </si>
  <si>
    <t>рублей</t>
  </si>
  <si>
    <t>ГРБС</t>
  </si>
  <si>
    <t>01 03 0100 05 0000 810</t>
  </si>
  <si>
    <t>01 03 0100 00 0000 800</t>
  </si>
  <si>
    <t>Cубвенции по осуществлению выплаты компенсации части родительской платы за содержание ребенка в муниципальных образовательных учреждениях и иных образовательных организациях</t>
  </si>
  <si>
    <t>Выполнение других (прочих) обязательств  органа местного самоуправления</t>
  </si>
  <si>
    <t xml:space="preserve">Резервный фонд  местной администрации </t>
  </si>
  <si>
    <t>Субвенции бюджетам муниципальных районов на содержание работников, обеспечивающих государственные полномочия по осуществлению выплаты компенсации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</si>
  <si>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Расходы на выплаты персоналу в целях обеспечения выполнения функций  государственными (муниципальными )  органами ,казенными учреждениями,органами управления,государственными внебюджетными фондами</t>
  </si>
  <si>
    <t>10</t>
  </si>
  <si>
    <t xml:space="preserve">2 02 03999 05 0000 151 </t>
  </si>
  <si>
    <t>03 1 0000</t>
  </si>
  <si>
    <t>14 1 0000</t>
  </si>
  <si>
    <t>16 1 0000</t>
  </si>
  <si>
    <t>17 1 0000</t>
  </si>
  <si>
    <t>400</t>
  </si>
  <si>
    <t>2 02 02999 00 0000 151</t>
  </si>
  <si>
    <t>Субсидии бюджетам бюджетной системы</t>
  </si>
  <si>
    <t>Прочие субсидии</t>
  </si>
  <si>
    <t>Прочие субсидии бюджетам муниципальных районов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</si>
  <si>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</si>
  <si>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в сфере архивного дела</t>
  </si>
  <si>
    <t xml:space="preserve">Реализация основных общеобразовательных программ и дополнительных общеобразовательных программ  в части финансирования расходов на оплату труда 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 местных бюджетов) </t>
  </si>
  <si>
    <t xml:space="preserve">Содержание работников,осуществляющих переданные государственные полномочия по выплате компенсации части родительской платы </t>
  </si>
  <si>
    <t xml:space="preserve">Выплата компенсации части родительской платы 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</si>
  <si>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</si>
  <si>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</si>
  <si>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</si>
  <si>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</si>
  <si>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</si>
  <si>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</si>
  <si>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</si>
  <si>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</si>
  <si>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</si>
  <si>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</si>
  <si>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</si>
  <si>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</si>
  <si>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</si>
  <si>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</si>
  <si>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</si>
  <si>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</si>
  <si>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</si>
  <si>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</si>
  <si>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</si>
  <si>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</si>
  <si>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</si>
  <si>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</si>
  <si>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ОБРАЗОВАНИЕ</t>
  </si>
  <si>
    <t>Дошкольное образование</t>
  </si>
  <si>
    <t>07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</si>
  <si>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</si>
  <si>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</si>
  <si>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</si>
  <si>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</si>
  <si>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</si>
  <si>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</si>
  <si>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</si>
  <si>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</si>
  <si>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</si>
  <si>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</si>
  <si>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</si>
  <si>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</si>
  <si>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</si>
  <si>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</si>
  <si>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Массовый спорт</t>
  </si>
  <si>
    <t>11</t>
  </si>
  <si>
    <t>13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</si>
  <si>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</si>
  <si>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</si>
  <si>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001</t>
  </si>
  <si>
    <t xml:space="preserve">Код бюджетной классификации
Российской    Федерации
</t>
  </si>
  <si>
    <t>Наименование доходов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</si>
  <si>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</si>
  <si>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</si>
  <si>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2 02 00000 00 0000 000</t>
  </si>
  <si>
    <t>2 02 01000 00 0000 151</t>
  </si>
  <si>
    <t>2 02 01001 00 0000 151</t>
  </si>
  <si>
    <t>2 02 01001 05 0000 151</t>
  </si>
  <si>
    <t>Дотации  на выравнивание  бюджетной обеспеченности</t>
  </si>
  <si>
    <t>Дотации бюджетам муниципальных районов на выравнивание бюджетной обеспеченности</t>
  </si>
  <si>
    <t>2 02 03000 00 0000 151</t>
  </si>
  <si>
    <t>2 02 03003 00 0000 151</t>
  </si>
  <si>
    <t>2 02 03003 05 0000 151</t>
  </si>
  <si>
    <t>2 02 03013 00 0000 151</t>
  </si>
  <si>
    <t>2 02 03013 05 0000 151</t>
  </si>
  <si>
    <t xml:space="preserve">2 02 03027 00 0000 151 </t>
  </si>
  <si>
    <t xml:space="preserve">2 02 03027 05 0000 151 </t>
  </si>
  <si>
    <t>2 02 03999 00 0000 151</t>
  </si>
  <si>
    <t>Субвенции бюджетам на государственную регистрацию актов гражданского состояния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</si>
  <si>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</si>
  <si>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 xml:space="preserve">Субвенции 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</si>
  <si>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2 02 03999 05 0000 151</t>
  </si>
  <si>
    <t>Прочие субвенции бюджетам муниципальных районов</t>
  </si>
  <si>
    <t>Источники  финансирования дефицита</t>
  </si>
  <si>
    <t>Код бюджетной классификации Российской Федерации</t>
  </si>
  <si>
    <t>01 00 00 00 00 0000 000</t>
  </si>
  <si>
    <t>01 06 0500 00 0000 000</t>
  </si>
  <si>
    <t>01 06 0500 00 0000 600</t>
  </si>
  <si>
    <t>01 06 0502 05 0000 640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</si>
  <si>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</si>
  <si>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</si>
  <si>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</si>
  <si>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</si>
  <si>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</si>
  <si>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</si>
  <si>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</si>
  <si>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</si>
  <si>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</si>
  <si>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Источники внутреннего финансирования дефицитов бюджетов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</si>
  <si>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</si>
  <si>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</si>
  <si>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</si>
  <si>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</si>
  <si>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</si>
  <si>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</si>
  <si>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</si>
  <si>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</si>
  <si>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</si>
  <si>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</si>
  <si>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</si>
  <si>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</si>
  <si>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</si>
  <si>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</si>
  <si>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84 1 1003</t>
  </si>
  <si>
    <t>2 02 02051 05 0000 151</t>
  </si>
  <si>
    <t xml:space="preserve"> </t>
  </si>
  <si>
    <t>Исполнено</t>
  </si>
  <si>
    <t>исполнено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</si>
  <si>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</si>
  <si>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</si>
  <si>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</si>
  <si>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</si>
  <si>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Денежные взыскания (штрафы) за нарушение законодательства о налогах и сборах</t>
  </si>
  <si>
    <t>Субсидии бюджетам на реализацию федеральных целевых программ</t>
  </si>
  <si>
    <t>ПРОЧИЕ БЕЗВОЗМЕЗДНЫЕ ПОСТУПЛЕНИЯ</t>
  </si>
  <si>
    <t>Источники финансирования дефицитов бюджетов</t>
  </si>
  <si>
    <t>ПРОГРАММЫ</t>
  </si>
  <si>
    <t xml:space="preserve"> МУНИЦИПАЛЬНЫЕ ПРОГРАММЫ</t>
  </si>
  <si>
    <t>06 1 0000</t>
  </si>
  <si>
    <t>795 06 00</t>
  </si>
  <si>
    <t>12 1 0000</t>
  </si>
  <si>
    <t xml:space="preserve">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</si>
  <si>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Собрания Октябрьского района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</si>
  <si>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</si>
  <si>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</si>
  <si>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</si>
  <si>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</si>
  <si>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Кредиты кредитных организаций</t>
  </si>
  <si>
    <t>Итого</t>
  </si>
  <si>
    <t>2. Погашение внутренних заимствований</t>
  </si>
  <si>
    <t xml:space="preserve">Программа муниципальных внутренних заимствований Октябрьского  </t>
  </si>
  <si>
    <t xml:space="preserve">                                                                                                     «Об утверждении отчета  об исполнении </t>
  </si>
  <si>
    <t xml:space="preserve">                                                                                                  бюджета Октябрьского района                                                </t>
  </si>
  <si>
    <t xml:space="preserve">                                                                        к решению Представительного </t>
  </si>
  <si>
    <t xml:space="preserve">                                                                        Собрания Октябрьского района</t>
  </si>
  <si>
    <t xml:space="preserve">         Распределение дотаций на выравнивание бюджетной</t>
  </si>
  <si>
    <t xml:space="preserve">  обеспеченности муниципальных поселений Октябрьского района Курской области  </t>
  </si>
  <si>
    <t>Наименование муниципального поселения</t>
  </si>
  <si>
    <t>п.Прямицыно</t>
  </si>
  <si>
    <t>Артюховский сельсовет</t>
  </si>
  <si>
    <t>Большедолженковский сельсовет</t>
  </si>
  <si>
    <t>Дьяконовский сельсовет</t>
  </si>
  <si>
    <t>Катыринский сельсовет</t>
  </si>
  <si>
    <t>Лобазовский сельсовет</t>
  </si>
  <si>
    <t>Никольский сельсовет</t>
  </si>
  <si>
    <t>Плотавский  сельсовет</t>
  </si>
  <si>
    <t>Старковский сельсовет</t>
  </si>
  <si>
    <t>Филипповский сельсовет</t>
  </si>
  <si>
    <t>Черницынский сельсовет</t>
  </si>
  <si>
    <t>ВСЕГО:</t>
  </si>
  <si>
    <t>Сумма</t>
  </si>
  <si>
    <t xml:space="preserve">                                                                        Приложение № 7</t>
  </si>
  <si>
    <t xml:space="preserve">                                                                        «Об утверждении отчета об исполнении </t>
  </si>
  <si>
    <t xml:space="preserve">бюджета Октябрьского района </t>
  </si>
  <si>
    <t xml:space="preserve">                                                                                                     Приложение № 8</t>
  </si>
  <si>
    <t xml:space="preserve">к решению Представительного </t>
  </si>
  <si>
    <t>Собрания Октябрьского района</t>
  </si>
  <si>
    <t xml:space="preserve">Программа муниципальных гарантий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</si>
  <si>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</si>
  <si>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</si>
  <si>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</si>
  <si>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</si>
  <si>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</si>
  <si>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</si>
  <si>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>-</t>
  </si>
  <si>
    <t xml:space="preserve">1.2. Общий объем бюджетных ассигнований, предусмотренных на исполнение муниципальных гарантий </t>
  </si>
  <si>
    <t>Исполнение муниципальных гарантий Октябрьского района</t>
  </si>
  <si>
    <t>За счет источников финансирования дефицита бюджета</t>
  </si>
  <si>
    <t xml:space="preserve"> Октябрьского района </t>
  </si>
  <si>
    <t>«Об утверждении отчета об исполнении бюджета</t>
  </si>
  <si>
    <t>Приложение № 9</t>
  </si>
  <si>
    <t>Курской области за 2015 год</t>
  </si>
  <si>
    <t>от __________ 2016 года №___</t>
  </si>
  <si>
    <t>Объем привлечения средств в 2015г.</t>
  </si>
  <si>
    <t>Объем погашения средств        в 2015 г.</t>
  </si>
  <si>
    <t xml:space="preserve"> Курской области за 2015 год</t>
  </si>
  <si>
    <t xml:space="preserve">                                                                                                     от  ___________2016 года № </t>
  </si>
  <si>
    <t>района Курской области за 2015 год</t>
  </si>
  <si>
    <t xml:space="preserve"> Курской области за 2015 год </t>
  </si>
  <si>
    <t xml:space="preserve">                                                                        от  __________ 2016 года № ___</t>
  </si>
  <si>
    <t>из бюджета  Октябрьского района Курской области за  2015 год</t>
  </si>
  <si>
    <t>Приложение № 2 к решению Представительного Собрания Октябрьского района Курской области "Об утверждении отчета об исполнении бюждета  муниципального района "Октябрьский район" Курской области за 2015 год "  от __.___.2016г. № __</t>
  </si>
  <si>
    <t>2 02 02215 00 0000 151</t>
  </si>
  <si>
    <t>2 02 02215 05 0000 151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</si>
  <si>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</si>
  <si>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</si>
  <si>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</si>
  <si>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Приложение № 6 к решению Представительного Собрания Октябрьского района Курской области "Об утверждении отчета об исполнении бюждета  муниципального района "Октябрьский район" Курской области за 2015 год "  от __.___.2016г. № __</t>
  </si>
  <si>
    <t>бюджета Октябрьского района Курской области за 2015 год</t>
  </si>
  <si>
    <t>2 02 02000 00 0000 151</t>
  </si>
  <si>
    <t>Субсидии бюджетам 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</si>
  <si>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2 02 02051 00 0000 151</t>
  </si>
  <si>
    <t>Субсидии бюджетам муниципальных районов  на реализацию федеральных программ</t>
  </si>
  <si>
    <t>2 02 02999 05 0000 151</t>
  </si>
  <si>
    <t>Субвенции бюджетам муниципальных районов на  ежемесячное денежное вознаграждение за классное руководство</t>
  </si>
  <si>
    <t>2 02 04000 00 0000 151</t>
  </si>
  <si>
    <t>2 02 04012 00 0000 151</t>
  </si>
  <si>
    <t>2 02 04012 05 0000 151</t>
  </si>
  <si>
    <t xml:space="preserve">1 00 00000 00 0000 000   </t>
  </si>
  <si>
    <t>НАЛОГОВЫЕ И НЕНАЛОГОВЫЕ ДОХОДЫ</t>
  </si>
  <si>
    <t>1 01 00000 00 0000 000</t>
  </si>
  <si>
    <t>1 01 02000 01 0000 110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</si>
  <si>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</si>
  <si>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 со статьями  227, 227,1    и   228 Налогового кодекса Российской Федерации  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</si>
  <si>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</si>
  <si>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 в качестве индивидуальных редпринимателей,нотариусов занимающихся частной рактикой,адвокатов,учредивших адвокадские кабинеты и других лиц,занимающихся  частной практикой  в соответствии  со статьей  227 Налогового кодекса Российской Федерации</t>
  </si>
  <si>
    <t>1 01 02030 01 0000 110</t>
  </si>
  <si>
    <t xml:space="preserve">Налог на доходы физических лиц с доходов, полученных физическими лицами  в соответствии  со статьями     228 Налогового кодекса Российской Федерации  </t>
  </si>
  <si>
    <t>1 03 00000 00 0000 000</t>
  </si>
  <si>
    <t>1 03 02000 01 0000 110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</si>
  <si>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</si>
  <si>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</si>
  <si>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</si>
  <si>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Федерацииы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</si>
  <si>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</si>
  <si>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</si>
  <si>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</si>
  <si>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</si>
  <si>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1 05 00000 00 0000 000</t>
  </si>
  <si>
    <t>1 05 02000 02 0000 110</t>
  </si>
  <si>
    <t>1 05 02010 02 0000 110</t>
  </si>
  <si>
    <t>1 05 02020 02 0000 110</t>
  </si>
  <si>
    <t>Единый налог на вмененнный доход для отдельных видов днятельности (за налоговые периоды,истекшие до 1 января 2011 года)</t>
  </si>
  <si>
    <t xml:space="preserve">1 05 03000 01 0000 110                             </t>
  </si>
  <si>
    <t xml:space="preserve">1 05 03010 01 0000 110                             </t>
  </si>
  <si>
    <t>1 05 03020 01 0000 110</t>
  </si>
  <si>
    <t>Единый сельскохозяйственный налог (за налоговые периоды, истекшие до 1 января 2011 года.</t>
  </si>
  <si>
    <t>1 08 00000 00 0000 000</t>
  </si>
  <si>
    <t>1 08 03000 01 0000 110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</si>
  <si>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</si>
  <si>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</si>
  <si>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</si>
  <si>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 НАХОДЯЩЕГОСЯ  В ГОСУДАРСТВЕННОЙ И МУНИЦИПАЛЬНОЙ СОБСТВЕННОСТИ</t>
  </si>
  <si>
    <t>1 11 03000 00 0000 120</t>
  </si>
  <si>
    <t>Проценты , полученные от предоставления бюджетных кредитов внутри страны</t>
  </si>
  <si>
    <t>1 11 03050 05 0000 120</t>
  </si>
  <si>
    <t>Проценты , полученные от предоставления бюджетных кредитов внутри страны за счет средств  бюджетов муниципальных районов</t>
  </si>
  <si>
    <t>1 11 05000 00 0000 120</t>
  </si>
  <si>
    <t>1 11 05010 00 0000 120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</si>
  <si>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</si>
  <si>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</si>
  <si>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</si>
  <si>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</si>
  <si>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1 11 05030 00 0000 120</t>
  </si>
  <si>
    <t>1 11 05035 05 0000 120</t>
  </si>
  <si>
    <t>1 12 00000 00 0000 000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</si>
  <si>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</si>
  <si>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Плата за негативное воздействие на окружающую среду                                      </t>
  </si>
  <si>
    <t>1 12 01010 01 0000 120</t>
  </si>
  <si>
    <t>1 12 01020 01 0000 120</t>
  </si>
  <si>
    <t>1 12 01030 01 0000 120</t>
  </si>
  <si>
    <t>1 12 01040 01 0000 120</t>
  </si>
  <si>
    <t>1 13 00000 00 0000 000</t>
  </si>
  <si>
    <t>1 13 01000 00 0000 130</t>
  </si>
  <si>
    <t>1 13 01990 00 0000 130</t>
  </si>
  <si>
    <t xml:space="preserve">Прочие доходы от оказания платных услуг (работ) </t>
  </si>
  <si>
    <t>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</si>
  <si>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</si>
  <si>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1 13 02995 05 0000 130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</si>
  <si>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</si>
  <si>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</si>
  <si>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</si>
  <si>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</si>
  <si>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</si>
  <si>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</si>
  <si>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</si>
  <si>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1 16 00000 00 0000 000</t>
  </si>
  <si>
    <t>1 16 03000 00 0000 140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</si>
  <si>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</si>
  <si>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</si>
  <si>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</si>
  <si>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</si>
  <si>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</si>
  <si>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</si>
  <si>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1 16 21000  00  0000  140</t>
  </si>
  <si>
    <t>1 16 21050 05 0000 140</t>
  </si>
  <si>
    <t>1 16 23000 00 0000 140</t>
  </si>
  <si>
    <t>Доходы от возмещения ущерба при возникновении страховых случаев</t>
  </si>
  <si>
    <t>1 16 23050 05 0000 140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</si>
  <si>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</si>
  <si>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</si>
  <si>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</si>
  <si>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1 16 25000 00 0000 140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</si>
  <si>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</si>
  <si>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</si>
  <si>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</si>
  <si>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</si>
  <si>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1 16 30010 01 0000 140</t>
  </si>
  <si>
    <t>1 16 30014 01 0000 140</t>
  </si>
  <si>
    <t>1 16 30030 01 0000 140</t>
  </si>
  <si>
    <t>1 16 43000 01 0000 140</t>
  </si>
  <si>
    <t>1 16 90000 00 0000 140</t>
  </si>
  <si>
    <t>1 16 90050 05 0000 140</t>
  </si>
  <si>
    <t>2 00 00000 00 0000 000</t>
  </si>
  <si>
    <t>БЕЗВОЗМЕЗДНЫЕ  ПОСТУПЛЕНИЯ</t>
  </si>
  <si>
    <t>2 07 00000 00 0000 000</t>
  </si>
  <si>
    <t>2 07 05000 05 0000 180</t>
  </si>
  <si>
    <t>Прочие безвозмездные поступления  в бюджеты муниципальных районов</t>
  </si>
  <si>
    <t>2 07 05 030 05 0000 180</t>
  </si>
  <si>
    <t>ВСЕГО ДОХОДОВ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</si>
  <si>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</si>
  <si>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</si>
  <si>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деятельности представительного органа местного самоуправления</t>
  </si>
  <si>
    <t>Аппарат представительного органа местного самоуправления</t>
  </si>
  <si>
    <t>75 3 0000</t>
  </si>
  <si>
    <t>75 3 1402</t>
  </si>
  <si>
    <t xml:space="preserve">Муниципальная программа Октябрьского района Курской области «Социальная поддержка граждан в Октябрьском районе Курской области» </t>
  </si>
  <si>
    <t>Подпрограмма «Управление муниципальной программой и обеспечение условий реализации» муниципальной программы  «Социальная  поддержка граждан в Октябрьском районе Курской области»</t>
  </si>
  <si>
    <t>02 1 1322</t>
  </si>
  <si>
    <t xml:space="preserve">Подпрограмма «Улучшение демографической ситуации, совершенствование социальной поддержки семьи и детей» Октябрьского района Курской области «Социальная поддержка граждан в Октябрьском районе Курской области» </t>
  </si>
  <si>
    <t>02 3 1317</t>
  </si>
  <si>
    <t>Муниципальная программа Октябрьского района Курской области «Сохранение и развитие архивного дела  в  Октябрьском  районе »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</si>
  <si>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«Сохранение и развитие архивного дела  в  Октябрьском  районе »</t>
  </si>
  <si>
    <t>10 2 0000</t>
  </si>
  <si>
    <t>10 2 1336</t>
  </si>
  <si>
    <t>Муниципальная программа Октябрьского района Курской области    «Профилактика правонарушений в Октябрьском районе Курской области »</t>
  </si>
  <si>
    <t>Подпрограмма «Управление муниципальной программой и обеспечение условий реализации» муниципальной программы «Профилактика правонарушений в Октябрьском районе Курской области »</t>
  </si>
  <si>
    <t>Осуществление отдельных государственных полномочий по обеспечению деятельности комиссий по делам несовершеннолетних и защите их прав</t>
  </si>
  <si>
    <t>12 1 1318</t>
  </si>
  <si>
    <t>Подпрограмма «Развитие институтов рынка труда» муниципальной программы Октябрьского района Курской области « Содействие занятости населения  в Октябрьском районе Курской области»</t>
  </si>
  <si>
    <t>17 2 0000</t>
  </si>
  <si>
    <t>Осуществление отдельных государственных полномочий в сфере трудовых отношений</t>
  </si>
  <si>
    <t>17 2 1331</t>
  </si>
  <si>
    <t>Обеспечение деятельности Администрации Октябрьского района  Курской области</t>
  </si>
  <si>
    <t>Непрограммная деятельность органов местного самоуправления</t>
  </si>
  <si>
    <t>77 0 0000</t>
  </si>
  <si>
    <t>Непрограммные расходы органов местного самоуправления</t>
  </si>
  <si>
    <t>77 2 0000</t>
  </si>
  <si>
    <t>77 2 1348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</si>
  <si>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</si>
  <si>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</si>
  <si>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юрмсдикции в Российской Федерации</t>
  </si>
  <si>
    <t>77 2 5120</t>
  </si>
  <si>
    <t xml:space="preserve">77 2 51 20 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</si>
  <si>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</si>
  <si>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</si>
  <si>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74 1 1402</t>
  </si>
  <si>
    <t xml:space="preserve">01 </t>
  </si>
  <si>
    <t xml:space="preserve">06 </t>
  </si>
  <si>
    <t>Аппарат контрольно-счетного органа муниципального образования</t>
  </si>
  <si>
    <t>74 3 0000</t>
  </si>
  <si>
    <t>74 3 1402</t>
  </si>
  <si>
    <t>Обеспечение проведения выборов и референдумов</t>
  </si>
  <si>
    <t>Организация и проведение выборов и референдумов</t>
  </si>
  <si>
    <t>77 3 0000</t>
  </si>
  <si>
    <t>Подготовка и проведение выборов</t>
  </si>
  <si>
    <t>77 3 1441</t>
  </si>
  <si>
    <t>78 0 0000</t>
  </si>
  <si>
    <t>78 1 0000</t>
  </si>
  <si>
    <t>78 1 1403</t>
  </si>
  <si>
    <t>Муниципальная программа Октябрьского района Курской области    «Социальная  поддержка граждан в Октябрьском районе Курской области»</t>
  </si>
  <si>
    <t>02 1 1320</t>
  </si>
  <si>
    <t>Предоставление субсидий бюджетным,автономным учреждениям и иным некомерческим организациям</t>
  </si>
  <si>
    <t>Муниципальная программа «  Развитие  муниципальной службы  в Октябрьском районе  Курской  области»</t>
  </si>
  <si>
    <r>
      <rPr>
        <sz val="11"/>
        <rFont val="Times New Roman"/>
        <family val="1"/>
      </rPr>
      <t>Подпрограмма «Реализация  мероприятий, направленных на развитие  муниципальной службы</t>
    </r>
    <r>
      <rPr>
        <b/>
        <i/>
        <sz val="11"/>
        <rFont val="Times New Roman"/>
        <family val="1"/>
      </rPr>
      <t>»</t>
    </r>
    <r>
      <rPr>
        <sz val="11"/>
        <rFont val="Times New Roman"/>
        <family val="1"/>
      </rPr>
      <t xml:space="preserve"> муниципальной программы «  Развитие  муниципальной службы  в Октябрьском районе  Курской  области»</t>
    </r>
  </si>
  <si>
    <t>09 1 1437</t>
  </si>
  <si>
    <t>Осуществление переданных полномочий муниципального района "Октябрьский район" Курской области по осуществлению мер по противодействию коррупции в границах поселений</t>
  </si>
  <si>
    <t>09 1 1488</t>
  </si>
  <si>
    <t>Подпрограмма «Содействие временной занятости отдельных категорий граждан»  муниципальной программы Октябрьского района Курской области « Содействие занятости населения  в Октябрьском районе Курской области»</t>
  </si>
  <si>
    <t>Развитие рынка труда, повышение эффективности занятости населения</t>
  </si>
  <si>
    <t>17 1 1436</t>
  </si>
  <si>
    <t>76 0 0000</t>
  </si>
  <si>
    <t>Выполнение других обязательств муниципального образования</t>
  </si>
  <si>
    <t>76 1 0000</t>
  </si>
  <si>
    <t>76 1 1404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</si>
  <si>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«Об актах гражданского состояния» полномочий РФ на государственную регистрацию актов гражданского состояния</t>
  </si>
  <si>
    <t>77 2 5931</t>
  </si>
  <si>
    <t>Непрограммные расходы на обеспечение деятельности муниципальных казенных учреждений</t>
  </si>
  <si>
    <t>79 0 0000</t>
  </si>
  <si>
    <t>Расходы на обеспечение деятельности муниципальных казенных учреждений, не вошедшие в программные мероприятия</t>
  </si>
  <si>
    <t>79 1 0000</t>
  </si>
  <si>
    <t>79 1 1401</t>
  </si>
  <si>
    <t>Резервные фонды исполнительных органов государственной власти</t>
  </si>
  <si>
    <t>Резервный фонд администрации Курской области</t>
  </si>
  <si>
    <t>Иные выплаты населению</t>
  </si>
  <si>
    <t>360</t>
  </si>
  <si>
    <r>
      <t>Муниципальная программа Октябрьского района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Курской области «Защита населения и территории от чрезвычайных ситуаций, обеспечение пожарной безопасности и безопасности людей на водных объектах »</t>
    </r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</si>
  <si>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Октябрьского района Курской области  «Защита населения и территории от чрезвычайных ситуаций, обеспечение пожарной безопасности и безопасности людей на водных объектах»</t>
  </si>
  <si>
    <t>13 1 0000</t>
  </si>
  <si>
    <t>13 1 1401</t>
  </si>
  <si>
    <t>Осуществление переданных полномочий муниципального района "Октябрьский район" по созданию,содержанию и организации деятельности аварийно-спасательных служб и (или) аварийно-спасательных формирований на территории поселений</t>
  </si>
  <si>
    <t>13 1 1486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</si>
  <si>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</si>
  <si>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</si>
  <si>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Октябрьского района Курской области "Профилактика правонарушений в Октябрьском районе Курской области"</t>
  </si>
  <si>
    <t xml:space="preserve">Подпрограмма "Управление муниципальной программой и обеспечение условий реализации муниципальной ппрограммы "Профилактика правонарушений в Октябрьском районе Курской области" </t>
  </si>
  <si>
    <t>Осуществление переданных полномочий муниципального района "Октябрьский район" Курской области по предоставлению помещения для работы на обслуживаемом административном участке поселения сотруднику,замещаемому должность участкового уполномоченного полиции</t>
  </si>
  <si>
    <t>12 1 1487</t>
  </si>
  <si>
    <t>Муниципальная программа Октябрьского района Курской области « Развитие  транспортной системы и обеспечение перевозки пассажиров в Октябрьском районе Курской области»</t>
  </si>
  <si>
    <t>11 0 0000</t>
  </si>
  <si>
    <t>Подпрограмма «Развитие сети автомобильных дорог Октябрьского района Курской области» муниципальной программы  Октябрьского района Курской области « Развитие  транспортной системы и обеспечение перевозки пассажиров в Октябрьском районе Курской области»</t>
  </si>
  <si>
    <t>11 2 0000</t>
  </si>
  <si>
    <r>
      <t>Капитальный ремонт, ремонт и содержание автомобильных дорог общего пользования местного значения</t>
    </r>
    <r>
      <rPr>
        <sz val="14"/>
        <color indexed="8"/>
        <rFont val="Times New Roman"/>
        <family val="1"/>
      </rPr>
      <t xml:space="preserve"> </t>
    </r>
  </si>
  <si>
    <t>11 2 1424</t>
  </si>
  <si>
    <t>Другие вопросы в области национальной экономики</t>
  </si>
  <si>
    <t>12</t>
  </si>
  <si>
    <t>Муниципальная программа Октябрьского района Курской области  «Управление муниципальным имуществом и земельными ресурсами Октябрьского района Курской области»</t>
  </si>
  <si>
    <t>04 0 0000</t>
  </si>
  <si>
    <t>Подролграмма "Проведение мероприятий в области имущественных и земельных правоотношений" муниципальной программы "Управление муниципальными и земельными ресурсами Октябрьского района Курской области»</t>
  </si>
  <si>
    <t>04 2 0000</t>
  </si>
  <si>
    <t>Проведение муниципальной политики в области имущественных и земельных отношений на территории МО</t>
  </si>
  <si>
    <t>04 2 1470</t>
  </si>
  <si>
    <t>Непрограмная деятельность  органов местного самоуправления</t>
  </si>
  <si>
    <t>Непрограмные расходы органов местного самоуправления</t>
  </si>
  <si>
    <t>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</si>
  <si>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77 2 1149</t>
  </si>
  <si>
    <t>Осуществление переданных полномочий муниципального района по утверждению генеральных планов поселения,правил землепользования и застройки, утверждению подготовленной на основе генеральных планов поселения документации по планировке территории,выдаче разрешений на строительство и другие полномочия в соответствии с законодательством</t>
  </si>
  <si>
    <t>77 2 1505</t>
  </si>
  <si>
    <t>ЖИЛИЩНО-КОММУНАЛЬНОЕ ХОЗЯЙСТВО</t>
  </si>
  <si>
    <t>Коммунальное хозяйство</t>
  </si>
  <si>
    <t>Муниципальная программа "Охрана окружающей среды в Октябрьском районе Курской области на 2015-2019 годы"</t>
  </si>
  <si>
    <t xml:space="preserve">Подпрограмма 1 "Экология и чистая вода Октябрьского района Курской области" муниципальной программы "Охрана окружающей среды в Октябрьском района Курской области" </t>
  </si>
  <si>
    <t>Обеспечение населения зкологически чистой питьевой водой</t>
  </si>
  <si>
    <t>06 1 1342</t>
  </si>
  <si>
    <t xml:space="preserve">05 </t>
  </si>
  <si>
    <t>Мероприятия по обеспечению населения экологически чистой водой</t>
  </si>
  <si>
    <t>06 1 1427</t>
  </si>
  <si>
    <t>Муниципальная программа Октябрьского района Курской области "Социальное развитие села в Октябрьском районе Курской области"</t>
  </si>
  <si>
    <t>Подпрограмма "Устойчивое развитие сельских территорий Октябрьского района Курской области " муниципальной программы Октябрьского района Курской области "Социальное развитие села в Октябрьском районе Курской области"</t>
  </si>
  <si>
    <t>Осуществление переданных полномочий муниципального района "Октябрьский район" Курской области по организации в границах поселения тепло-водоснабжения населения,водоотведения в пределах полномочий,установленных законодательством Российской Федерации</t>
  </si>
  <si>
    <t>16 1 1480</t>
  </si>
  <si>
    <t>77 2 1150</t>
  </si>
  <si>
    <t>Бюджетные инвестиции в объекты капитального строительства государственной (муниципальной) собственности</t>
  </si>
  <si>
    <t>Благоустройство</t>
  </si>
  <si>
    <t>Осуществление переданных полномочий  муниципального района  "Октябрьский район"Курской области по организации сбора и вывоза бытовых отходов и мусора</t>
  </si>
  <si>
    <t>16 1 1484</t>
  </si>
  <si>
    <t>Осуществление переданных полномочий муниципального района  "Октябрьский район"Курской области по организации  ритуальных услуг и содержанию мест захоронения</t>
  </si>
  <si>
    <t>16 1 1485</t>
  </si>
  <si>
    <t>Другие вопросы в области жилищно-коммунального хозяйства</t>
  </si>
  <si>
    <t>Осуществление переданных полномочий муниципального района "Октябрьский район" Курской области по обеспечению проживающих в поселении и нуждающихся в жилых помещениях малоимущих граждан  жилыми помещениями,организации строительства и  содержанию муниципального жилищного фонда,созданию условий для жилищного строительства,осуществлению муниципального жилищного контроля ,а также иных полномочий органов местного самоуправления в соответствии с жилищным законодательством</t>
  </si>
  <si>
    <t>16 1 1481</t>
  </si>
  <si>
    <t>Осуществление переданных полномочий муниципального района "Октябрьский район" Курской области по созданию условий для массового отдыха жителей поселения и организация обустройства мест массового отдвха населения,включая обеспечение свободного доступа граждан к водным объектам общего пользования и их береговым полосам</t>
  </si>
  <si>
    <t>16 1 1483</t>
  </si>
  <si>
    <t>Осуществление переданных полномочий "Октябрьский район"Курской области по организации сбора и вывоза бытовых отходов и мусора</t>
  </si>
  <si>
    <t>Осуществление переданных полномочий "Октябрьский район"Курской области по организации  ритуальных услуг и содержанию мест захоронения</t>
  </si>
  <si>
    <t>Муниципальная программа Октябрьского района Курской области «Развитие образования Октябрьского района Курской области»</t>
  </si>
  <si>
    <t xml:space="preserve">Подпрограмма «Развитие дошкольного и общего образования детей» муниципальной программы  «Развитие образования в Октябрьском районе Курской области» </t>
  </si>
  <si>
    <t>03 2 0000</t>
  </si>
  <si>
    <t>03 2 1303</t>
  </si>
  <si>
    <t>Субсидии местным бюджетам на предоставление мер социальной поддержки работникам муниципальных образовательных учреждений</t>
  </si>
  <si>
    <t>03 2 1306</t>
  </si>
  <si>
    <t>03 2 1401</t>
  </si>
  <si>
    <t>Средства муниципальных образований на предоставление мер социальной поддержки работникам муниципальных образовательных организаций</t>
  </si>
  <si>
    <t>03 2  1409</t>
  </si>
  <si>
    <t>03 2 1409</t>
  </si>
  <si>
    <t xml:space="preserve">Подпрограмма «Развитие дошкольного и общего образования детей» муниципальной программы «Развитие образования в Октябрьском районе Курской области»   </t>
  </si>
  <si>
    <t>03 2 1304</t>
  </si>
  <si>
    <t xml:space="preserve">07 </t>
  </si>
  <si>
    <t>Субсидии муниципальным бюджетам на дополнительное финансирование мероприятий по организации питания обучающихся из малообеспеченных семей и многодетных семей, а также обучающихся в специальных (коррекционных) классах образовательных учреждений</t>
  </si>
  <si>
    <t>03 2 1309</t>
  </si>
  <si>
    <t>Прочая закупка товаров,работ и услуг для обеспечения государственных (муниципальных) нужд</t>
  </si>
  <si>
    <t>Ежемесячное денежное вознаграждения за классное руководство</t>
  </si>
  <si>
    <t>03 2 1311</t>
  </si>
  <si>
    <t>Создание в образовательных организациях ,расположенных в сельской местности, условий для занятия физической культурой и спортом</t>
  </si>
  <si>
    <t>03 2 1356</t>
  </si>
  <si>
    <t>Проведение  мероприятий по формированию сети базовых образовательных учреждений,реализующих образовательные программы общего образования,обеспечивающих совместное обучение инвалидов и лиц,не имеющих нарушений развития</t>
  </si>
  <si>
    <t>03 2 1359</t>
  </si>
  <si>
    <t>Средства муниципальных образований на дополнительное финансирование мероприятий по организации питания обучающихся муниципальных образовательных организациях</t>
  </si>
  <si>
    <t>03 2 1412</t>
  </si>
  <si>
    <t>Проведение мероприятий государственной  программы Российской Федерации "Доступная среда " на 2011-2015 годы</t>
  </si>
  <si>
    <t>03 2 5027</t>
  </si>
  <si>
    <t>03 2 5097</t>
  </si>
  <si>
    <t xml:space="preserve">Подпрограмма «Развитие дополнительного образования и системы воспитания детей » муниципальной программы  «Развитие образования в Октябрьском районе Курской области» </t>
  </si>
  <si>
    <t>03 3 0000</t>
  </si>
  <si>
    <t>03 3 1401</t>
  </si>
  <si>
    <t>Мероприятия по патриатическому воспитанию детей</t>
  </si>
  <si>
    <t>03 3 1454</t>
  </si>
  <si>
    <t xml:space="preserve">Муниципальная программа «Повышение эффективности работы с молодежью, организация отдыха и оздоровления детей, молодежи, развитие физической культуры и спорта»
</t>
  </si>
  <si>
    <t>Подпрограмма «Повышение эффективности реализации молодежной политики» муниципальной программы Курской области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</si>
  <si>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08 2 0000</t>
  </si>
  <si>
    <t>08 2 1414</t>
  </si>
  <si>
    <t>Подпрограмма «Оздоровление и отдых детей детей»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</si>
  <si>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08 4 0000</t>
  </si>
  <si>
    <t xml:space="preserve"> Прочая закупка товаров, работ и услуг для обеспечения государственных (муниципальных) нужд</t>
  </si>
  <si>
    <t xml:space="preserve">08 4 1354 </t>
  </si>
  <si>
    <t>Приобретение  товаров,работ,услуг  в пользу граждан в целях их социального обеспечения</t>
  </si>
  <si>
    <t>08 4 1354</t>
  </si>
  <si>
    <t>Средства муниципального образования на развитие системы оздоровления и отдыха детей</t>
  </si>
  <si>
    <t>08 4 1458</t>
  </si>
  <si>
    <t>Муниципальная программа Октябрьского района Курской области «Развитие образования в  Октябрьском районе Курской области »</t>
  </si>
  <si>
    <t>Подпрограмма «Управление муниципальной программой и обеспечение условий реализации" муниципальной программы «Развитие образования в Октябрьском районе Курской области»  и прочие мероприятия в области образования» муниципальной программы Октябрьского района Курской области «Развитие образования в Октябрьском районе Курской области»</t>
  </si>
  <si>
    <t>03 1 1312</t>
  </si>
  <si>
    <t>03 1 1401</t>
  </si>
  <si>
    <t>Прочие расходы  в области образования</t>
  </si>
  <si>
    <t>03 11447</t>
  </si>
  <si>
    <t>03 1 1447</t>
  </si>
  <si>
    <t xml:space="preserve">Подпрограмма «Наследие » муниципальной программы Октябрьского района Курской области «Развитие культуры в Октябрьском районе Курской области» </t>
  </si>
  <si>
    <t>Подпрограмма «Искусство» муниципальной программы Октябрьского района Курской области «Развитие культуры в Октябрьском районе Курской области»</t>
  </si>
  <si>
    <t xml:space="preserve">Муниципальная программа Октябрьского района Курской области  «Развитие культуры в Октябрьском районе Курской области» </t>
  </si>
  <si>
    <t>Подпрограмма «Управление муниципальной программой и обеспечение условий реализации муниципальной программы «Развитие культуры в Октябрьском районе Курской области»</t>
  </si>
  <si>
    <t>01 1 1334</t>
  </si>
  <si>
    <t>Осуществление переданных полномочий муниципального района "Октябрьский район" Курской области по сохранению,использовапнию и популяризации</t>
  </si>
  <si>
    <t>01 2 1482</t>
  </si>
  <si>
    <t xml:space="preserve">Подпрограмма «Развитие мер социальной поддержки муниципальной программы  «Социальная  поддержка граждан в Октябрьском районе Курской области» отдельных категорий граждан» муниципальной программы «Социальная поддержка граждан»
</t>
  </si>
  <si>
    <t>Выплата пенсий за выслугу лет и доплат к пенсиям муниципальных служащих</t>
  </si>
  <si>
    <t>02 2 1445</t>
  </si>
  <si>
    <t>Муниципальная программа Октябрьского района  Курской области  «Развитие культуры в Октябрьском районе Курской области»</t>
  </si>
  <si>
    <t xml:space="preserve">Подпрограмма «Управление муниципальной программой и обеспечение условий реализации" муниципальной программы "Развитие культуры в Октябрьском районе Курской области» </t>
  </si>
  <si>
    <t>01 1 1335</t>
  </si>
  <si>
    <t xml:space="preserve">Подпрограмма «Развитие мер социальной поддержки муниципальной программы  «Социальная  поддержка граждан в Октябрьском районе Курской области»
отдельных категорий граждан» муниципальной программы
«Социальная поддержка граждан»
</t>
  </si>
  <si>
    <t>02 2 1113</t>
  </si>
  <si>
    <t>обеспечение мер социальной поддержки реабилитированных лиц и лиц, признанных пострадавшими от политических репрессий</t>
  </si>
  <si>
    <t>02 2 1117</t>
  </si>
  <si>
    <t>Предоставление социальной поддержки отдельным категориям граждан по обеспечению продовольственными товарами</t>
  </si>
  <si>
    <t>02 2 1118</t>
  </si>
  <si>
    <t>Обеспечение мер социальной поддержки ветеранов труда</t>
  </si>
  <si>
    <t>02 2 1315</t>
  </si>
  <si>
    <t>Обеспечение мер социальной поддержки тружеников тыла</t>
  </si>
  <si>
    <t>02 2 1316</t>
  </si>
  <si>
    <t>Подпрограмма «Управление муниципальной программой и обпспечение условий реализации" муниципальной программы «Развитие образования в Октябрьском районе Курской области»  и прочие мероприятия в области образования» муниципальной программы Октябрьского района Курской области «Развитие образования в Октябрьском районе Курской области»</t>
  </si>
  <si>
    <t>03 1 1307</t>
  </si>
  <si>
    <t xml:space="preserve">Содержание ребенка в семье опекуна  и приемной семье, а также вознаграждение, причитающееся приемному родителю
</t>
  </si>
  <si>
    <t>02 3 1319</t>
  </si>
  <si>
    <t>Подпрограмма «Развитие дошкольного и общего образования детей» муниципальной программы  Октябрьского района Курской области «Развитие образования в Октябрьском районе Курской области»</t>
  </si>
  <si>
    <t>03 2 1300</t>
  </si>
  <si>
    <t>03  2 1300</t>
  </si>
  <si>
    <t>Физическая культура и спорт</t>
  </si>
  <si>
    <t>00</t>
  </si>
  <si>
    <t xml:space="preserve">Муниципальная программа
«Повышение эффективности работы с молодежью, организация отдыха и оздоровления детей, молодежи, развитие физической культуры и спорта»
</t>
  </si>
  <si>
    <t>Подпрограмма «Реализация муниципальной политики в сфере физической культуры и спорта»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</si>
  <si>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08 3 0000</t>
  </si>
  <si>
    <t>08 3 1406</t>
  </si>
  <si>
    <t>Муниципальная программа Октябрьского района Курской области «Повышение эффективности  управления финансами"</t>
  </si>
  <si>
    <t>Обслуживание муниципального долга</t>
  </si>
  <si>
    <t>14 1 1465</t>
  </si>
  <si>
    <t>14 2 0000</t>
  </si>
  <si>
    <t>Выравнивание бюджетной обеспеченности поселений из районного фонда финансовой поддержки за счет средств областного бюджета</t>
  </si>
  <si>
    <t>14 2 1345</t>
  </si>
  <si>
    <t>Администрация Октябрьского района Курской области</t>
  </si>
  <si>
    <t>Муниципальная программа Октябрьского района Курской области « Содействие занятости населения  в Октябрьском районе Курской области»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</si>
  <si>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«Сохранение и развитие архивного дела  в  Октябрьском  районе»</t>
  </si>
  <si>
    <t>Муниципальная программа Октябрьского района Курской области    «Профилактика правонарушений в Октябрьском районе Курской области»</t>
  </si>
  <si>
    <t>Подпрограмма «Управление муниципальной программой и обеспечение условий реализации» муниципальной программы «Профилактика правонарушений в Октябрьском районе Курской области»</t>
  </si>
  <si>
    <t>Муниципальная программа Октябрьского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</si>
  <si>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</si>
  <si>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16 1 0000  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</si>
  <si>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</si>
  <si>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</si>
  <si>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</si>
  <si>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1 17 01000 00 0000 180</t>
  </si>
  <si>
    <t>1 17 01050 05 0000 180</t>
  </si>
  <si>
    <t>1 17 00000 00 0000 000</t>
  </si>
  <si>
    <t>1 16 25050 01 0000 140</t>
  </si>
  <si>
    <t>Денежные взыскания (штрафы) за нарушение законодательства в области охраны окружающей среды</t>
  </si>
  <si>
    <t xml:space="preserve"> 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</si>
  <si>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</si>
  <si>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Прочие субвенции </t>
  </si>
  <si>
    <t>2 19 00000 00 0000 000</t>
  </si>
  <si>
    <t>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</si>
  <si>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</si>
  <si>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</si>
  <si>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№ 1 к решению Представительного Собрания Октябрьского района Курской области "Об утверждении отчета об исполнении бюждета  муниципального района "Октябрьский район" Курской области за 2015 год "  от __.___.2016г. № __</t>
  </si>
  <si>
    <t>Муниципальная  программа Октябрьского района  «Развитие культуры в Октябрьском районе Курской области»</t>
  </si>
  <si>
    <t>Приложение № 4 к решению Представительного Собрания Октябрьского района Курской области "Об утверждении отчета об исполнении бюждета  муниципального района "Октябрьский район" Курской области за 2015 год "  от __.___.2016г. № __</t>
  </si>
  <si>
    <t>Подпрограмма «Эффективная система межбюджетных отношений в Октябрьском районе Курской области» муниципальной программы  «Повышение эффективности управления финансами"</t>
  </si>
  <si>
    <t>Подпрограмма "Управление муниципальным долгом" муниципальной программы "Повышение эффективности управления  финансами"</t>
  </si>
  <si>
    <t>Подпрограмма «Эффективная система межбюджетных отношений в Октябрьском районе Курской области» муниципальной программы  «Повышение эффективности управления  финансами"</t>
  </si>
  <si>
    <t xml:space="preserve">Подпрограмма  "Экология и чистая вода Октябрьского района Курской области" муниципальной программы "Охрана окружающей среды в Октябрьском района Курской области" </t>
  </si>
  <si>
    <t xml:space="preserve">                                                                                                                     Приложение № 5 к решению                                                                                                                               Представительного Собрания Октябрьского района Курской области "Об утверждении отчета об исполнении бюждета  муниципального района "Октябрьский район" Курской области за 2015 год "  от __.___.2016г. № __</t>
  </si>
  <si>
    <t>№      п/п</t>
  </si>
  <si>
    <t>Местные бюджеты</t>
  </si>
  <si>
    <t xml:space="preserve">ИТОГО по полномочиям </t>
  </si>
  <si>
    <t>ИТОГО по переданной зарплате</t>
  </si>
  <si>
    <t>ИТОГО по материальным затратам</t>
  </si>
  <si>
    <t>организация в границах поселения тепло и водоснабжения населения, водоотведения в пределах полномочий, установленных законодательством Российской Федерации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</si>
  <si>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</si>
  <si>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</si>
  <si>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</si>
  <si>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организация сбора и вывоза бытовых отходов и мусора</t>
  </si>
  <si>
    <t>организация ритуальных услуг и содержание мест захоронения</t>
  </si>
  <si>
    <t>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</si>
  <si>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Осуществление мер по противодействию коррупции в границах поселения</t>
  </si>
  <si>
    <t>Межбюджетные трансферты на осуществление мероприятий по обеспечению населения экологически чистой питьевой водой в рамках подпрограммы "Экология и чистая вода Октябрьского района Курской области" муниципальной программы "Охрана окружающей среды Октябрьского района Курской области на 2015 - 2019 гг."</t>
  </si>
  <si>
    <t>Межбюджетные трансферты на разработку документов градостроительного зонирования - корректировку правил землепользования и застройки сельских поселений</t>
  </si>
  <si>
    <t>Итого по полномочию</t>
  </si>
  <si>
    <t>содержание работника (1,77 ставки) - 419 500 руб.</t>
  </si>
  <si>
    <t>матзатраты - 1 570 375,97 руб.</t>
  </si>
  <si>
    <t>содержание работника (0,5 ставки) - 118 500 руб.</t>
  </si>
  <si>
    <t>содержание работника (0,4 ставки) - 94 700 руб.</t>
  </si>
  <si>
    <t>содержание работника (0,3 ставки) - 71 200 руб.</t>
  </si>
  <si>
    <t>матзатраты - 600 000,0 руб.</t>
  </si>
  <si>
    <t>матзатраты - 109 900 руб.</t>
  </si>
  <si>
    <t>содержание работника 0,5 ставки) - 118 500 руб.</t>
  </si>
  <si>
    <t>матзатраты - 80 100,0 руб.</t>
  </si>
  <si>
    <t>средства областного бюджета, 750 000,0  руб.</t>
  </si>
  <si>
    <t>средства областного бюджета, 209 470  руб.</t>
  </si>
  <si>
    <t>средства местного бюджета, 111 887 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</si>
  <si>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</si>
  <si>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</si>
  <si>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</si>
  <si>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</si>
  <si>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</si>
  <si>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</si>
  <si>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</si>
  <si>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</si>
  <si>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</si>
  <si>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Октябрьский </t>
  </si>
  <si>
    <t>Артюховский</t>
  </si>
  <si>
    <t>Большедолженковский</t>
  </si>
  <si>
    <t>Дьяконовский</t>
  </si>
  <si>
    <t>Катыринский</t>
  </si>
  <si>
    <t>Лобазовский</t>
  </si>
  <si>
    <t>Никольский</t>
  </si>
  <si>
    <t>Плотавский</t>
  </si>
  <si>
    <t>Старковский</t>
  </si>
  <si>
    <t>Филипповский</t>
  </si>
  <si>
    <t>Черницынский</t>
  </si>
  <si>
    <t>средства местного бюджета, 76 986,0 руб.</t>
  </si>
  <si>
    <t>Распределение иных межбюджетных трансфертов на осуществление части полномочий муниципального района "Октябрьский район" Курской области по решению вопросов местного значения бюджетам сельских поселений Октябрьского района Курской области за 2015 год</t>
  </si>
  <si>
    <t>(по кодам  классификации доходов бюджетов)</t>
  </si>
  <si>
    <t>Ведомственная структура</t>
  </si>
  <si>
    <t>расходов бюджета Октябрьского района Курской области за 2015 год</t>
  </si>
  <si>
    <t>Приложение №3 к решению Представительного Собрания Октябрьского района Курской области "Об утверждении отчета об исполнении бюждета  муниципального района "Октябрьский район" Курской области за 2015 год "  от __.___.2016г. № __</t>
  </si>
  <si>
    <t>(по кодам  классификации  источникам финансирования дефицитов бюджетов)</t>
  </si>
  <si>
    <t>трансфертов, получаемых из других бюджетов бюджетной системы Российской Федерации за 2015 год</t>
  </si>
  <si>
    <t>Распределение бюджетных ассигнований бюджета Октябрьского района Курской области за 2015 год</t>
  </si>
  <si>
    <t>по разделам и подразделам классификации расходов бюджета</t>
  </si>
  <si>
    <t>Распределение бюджетных ассигнований на реализацию программ, финансируемых за счет средств бюджета Октябрьского района Курской области за  2015 год</t>
  </si>
  <si>
    <t>Исполнено, руб.</t>
  </si>
  <si>
    <t>Октябрьского района Курской области за 2015 год</t>
  </si>
  <si>
    <t>1.1. Перечень подлежащих предоставлению муниципальных гарантий Октябрьского района за 2015 год</t>
  </si>
  <si>
    <t>Октябрьского района по возможным гарантийным случаям, за 2015 год</t>
  </si>
  <si>
    <t>Объем бюджетных ассигнований на исполнение гарантий по возможным гарантийным случаям за 2015 год, рублей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</si>
</sst>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#,##0.0"/>
    <numFmt numFmtId="172" formatCode="#,##0.000"/>
    <numFmt numFmtId="173" formatCode="#,##0.0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20"/>
      <name val="Times New Roman"/>
      <family val="1"/>
    </font>
    <font>
      <b/>
      <sz val="20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33" borderId="0" xfId="0" applyFill="1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7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7" fillId="33" borderId="11" xfId="0" applyNumberFormat="1" applyFont="1" applyFill="1" applyBorder="1" applyAlignment="1">
      <alignment horizontal="center" vertical="center" wrapText="1"/>
    </xf>
    <xf numFmtId="164" fontId="7" fillId="33" borderId="11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4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vertical="center" wrapText="1"/>
    </xf>
    <xf numFmtId="164" fontId="17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8" fillId="0" borderId="12" xfId="0" applyFont="1" applyBorder="1" applyAlignment="1">
      <alignment/>
    </xf>
    <xf numFmtId="0" fontId="78" fillId="0" borderId="12" xfId="0" applyFont="1" applyBorder="1" applyAlignment="1">
      <alignment wrapText="1"/>
    </xf>
    <xf numFmtId="2" fontId="3" fillId="0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distributed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49" fontId="5" fillId="0" borderId="10" xfId="61" applyNumberFormat="1" applyFont="1" applyFill="1" applyBorder="1" applyAlignment="1">
      <alignment/>
      <protection/>
    </xf>
    <xf numFmtId="0" fontId="79" fillId="0" borderId="12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80" fillId="0" borderId="13" xfId="33" applyNumberFormat="1" applyFont="1" applyFill="1" applyBorder="1" applyAlignment="1">
      <alignment horizontal="left" wrapText="1" readingOrder="1"/>
      <protection/>
    </xf>
    <xf numFmtId="0" fontId="80" fillId="0" borderId="12" xfId="33" applyNumberFormat="1" applyFont="1" applyFill="1" applyBorder="1" applyAlignment="1">
      <alignment horizontal="left" wrapText="1" readingOrder="1"/>
      <protection/>
    </xf>
    <xf numFmtId="0" fontId="81" fillId="0" borderId="12" xfId="33" applyNumberFormat="1" applyFont="1" applyFill="1" applyBorder="1" applyAlignment="1">
      <alignment horizontal="left" wrapText="1" readingOrder="1"/>
      <protection/>
    </xf>
    <xf numFmtId="0" fontId="81" fillId="0" borderId="13" xfId="33" applyNumberFormat="1" applyFont="1" applyFill="1" applyBorder="1" applyAlignment="1">
      <alignment horizontal="left" wrapText="1" readingOrder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49" fontId="1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vertical="center"/>
    </xf>
    <xf numFmtId="49" fontId="2" fillId="0" borderId="0" xfId="62" applyNumberFormat="1" applyFont="1" applyBorder="1" applyAlignment="1">
      <alignment/>
      <protection/>
    </xf>
    <xf numFmtId="49" fontId="26" fillId="0" borderId="0" xfId="62" applyNumberFormat="1" applyFont="1" applyBorder="1" applyAlignment="1">
      <alignment horizontal="right"/>
      <protection/>
    </xf>
    <xf numFmtId="0" fontId="27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17" fillId="35" borderId="14" xfId="62" applyFont="1" applyFill="1" applyBorder="1" applyAlignment="1">
      <alignment horizontal="center" vertical="center" wrapText="1"/>
      <protection/>
    </xf>
    <xf numFmtId="0" fontId="20" fillId="35" borderId="14" xfId="62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35" borderId="15" xfId="62" applyFont="1" applyFill="1" applyBorder="1" applyAlignment="1">
      <alignment horizontal="center" vertical="center" wrapText="1"/>
      <protection/>
    </xf>
    <xf numFmtId="0" fontId="20" fillId="35" borderId="15" xfId="62" applyFont="1" applyFill="1" applyBorder="1" applyAlignment="1">
      <alignment horizontal="center" vertical="center" wrapText="1"/>
      <protection/>
    </xf>
    <xf numFmtId="0" fontId="20" fillId="35" borderId="10" xfId="62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7" fillId="35" borderId="11" xfId="62" applyFont="1" applyFill="1" applyBorder="1" applyAlignment="1">
      <alignment horizontal="center" vertical="center" wrapText="1"/>
      <protection/>
    </xf>
    <xf numFmtId="0" fontId="20" fillId="35" borderId="11" xfId="62" applyFont="1" applyFill="1" applyBorder="1" applyAlignment="1">
      <alignment horizontal="center" vertical="center" wrapText="1"/>
      <protection/>
    </xf>
    <xf numFmtId="49" fontId="31" fillId="35" borderId="10" xfId="62" applyNumberFormat="1" applyFont="1" applyFill="1" applyBorder="1" applyAlignment="1">
      <alignment horizontal="center" wrapText="1"/>
      <protection/>
    </xf>
    <xf numFmtId="49" fontId="31" fillId="35" borderId="16" xfId="62" applyNumberFormat="1" applyFont="1" applyFill="1" applyBorder="1" applyAlignment="1">
      <alignment horizontal="center" wrapText="1"/>
      <protection/>
    </xf>
    <xf numFmtId="49" fontId="31" fillId="35" borderId="17" xfId="62" applyNumberFormat="1" applyFont="1" applyFill="1" applyBorder="1" applyAlignment="1">
      <alignment horizontal="center" wrapText="1"/>
      <protection/>
    </xf>
    <xf numFmtId="49" fontId="32" fillId="0" borderId="0" xfId="0" applyNumberFormat="1" applyFont="1" applyAlignment="1">
      <alignment/>
    </xf>
    <xf numFmtId="49" fontId="33" fillId="36" borderId="10" xfId="62" applyNumberFormat="1" applyFont="1" applyFill="1" applyBorder="1" applyAlignment="1">
      <alignment horizontal="center"/>
      <protection/>
    </xf>
    <xf numFmtId="171" fontId="33" fillId="36" borderId="10" xfId="0" applyNumberFormat="1" applyFont="1" applyFill="1" applyBorder="1" applyAlignment="1">
      <alignment horizontal="left"/>
    </xf>
    <xf numFmtId="4" fontId="26" fillId="18" borderId="10" xfId="0" applyNumberFormat="1" applyFont="1" applyFill="1" applyBorder="1" applyAlignment="1">
      <alignment horizontal="center"/>
    </xf>
    <xf numFmtId="4" fontId="20" fillId="18" borderId="10" xfId="0" applyNumberFormat="1" applyFont="1" applyFill="1" applyBorder="1" applyAlignment="1">
      <alignment horizontal="center"/>
    </xf>
    <xf numFmtId="4" fontId="20" fillId="36" borderId="10" xfId="0" applyNumberFormat="1" applyFont="1" applyFill="1" applyBorder="1" applyAlignment="1">
      <alignment horizontal="center"/>
    </xf>
    <xf numFmtId="171" fontId="20" fillId="36" borderId="10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49" fontId="34" fillId="0" borderId="10" xfId="62" applyNumberFormat="1" applyFont="1" applyFill="1" applyBorder="1" applyAlignment="1">
      <alignment horizontal="center"/>
      <protection/>
    </xf>
    <xf numFmtId="171" fontId="5" fillId="0" borderId="10" xfId="62" applyNumberFormat="1" applyFont="1" applyFill="1" applyBorder="1" applyAlignment="1">
      <alignment horizontal="center"/>
      <protection/>
    </xf>
    <xf numFmtId="172" fontId="5" fillId="0" borderId="10" xfId="62" applyNumberFormat="1" applyFont="1" applyFill="1" applyBorder="1" applyAlignment="1">
      <alignment horizontal="center"/>
      <protection/>
    </xf>
    <xf numFmtId="4" fontId="5" fillId="0" borderId="10" xfId="62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71" fontId="34" fillId="33" borderId="10" xfId="62" applyNumberFormat="1" applyFont="1" applyFill="1" applyBorder="1" applyAlignment="1">
      <alignment horizontal="left" vertical="center" wrapText="1"/>
      <protection/>
    </xf>
    <xf numFmtId="0" fontId="37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3" fillId="0" borderId="18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77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77" fillId="0" borderId="0" xfId="0" applyFont="1" applyAlignment="1">
      <alignment horizontal="right" wrapText="1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29" fillId="0" borderId="18" xfId="62" applyNumberFormat="1" applyFont="1" applyBorder="1" applyAlignment="1">
      <alignment horizontal="center" vertical="center" wrapText="1"/>
      <protection/>
    </xf>
    <xf numFmtId="0" fontId="3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49" fontId="29" fillId="0" borderId="0" xfId="62" applyNumberFormat="1" applyFont="1" applyBorder="1" applyAlignment="1">
      <alignment horizontal="center" vertical="center" wrapText="1"/>
      <protection/>
    </xf>
    <xf numFmtId="0" fontId="30" fillId="0" borderId="0" xfId="0" applyFont="1" applyBorder="1" applyAlignment="1">
      <alignment horizontal="center" vertical="center" wrapText="1"/>
    </xf>
    <xf numFmtId="0" fontId="17" fillId="35" borderId="14" xfId="62" applyFont="1" applyFill="1" applyBorder="1" applyAlignment="1">
      <alignment horizontal="center" vertical="center" wrapText="1"/>
      <protection/>
    </xf>
    <xf numFmtId="0" fontId="17" fillId="35" borderId="15" xfId="62" applyFont="1" applyFill="1" applyBorder="1" applyAlignment="1">
      <alignment horizontal="center" vertical="center" wrapText="1"/>
      <protection/>
    </xf>
    <xf numFmtId="0" fontId="17" fillId="35" borderId="11" xfId="62" applyFont="1" applyFill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_доходы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76;&#1083;&#1103;%20&#1087;&#1088;&#1086;&#1074;&#1077;&#1088;&#1082;&#1080;\&#1088;&#1077;&#1096;&#1077;&#1085;&#1080;&#1103;%20&#1086;%20&#1073;&#1102;&#1076;&#1078;&#1077;&#1090;&#1077;\2015%20&#1075;&#1086;&#1076;\109%20&#1086;&#1090;%2024.12.2015\&#1056;&#1077;&#1096;&#1077;&#1085;&#1080;&#1077;%20&#8470;109%20&#1086;&#1090;%2024.12.12015&#1075;%20&#1087;&#1088;&#1080;&#1083;&#1086;&#1078;.%20&#1082;%20&#1088;&#1077;&#1096;&#1077;&#1085;&#1080;&#1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9"/>
      <sheetName val="прил13"/>
      <sheetName val="прил 11"/>
      <sheetName val="прил 1"/>
      <sheetName val="прил7"/>
      <sheetName val="прил.5"/>
      <sheetName val="прил21"/>
    </sheetNames>
    <sheetDataSet>
      <sheetData sheetId="0">
        <row r="154">
          <cell r="F154">
            <v>826986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view="pageLayout" zoomScale="88" zoomScaleNormal="77" zoomScalePageLayoutView="88" workbookViewId="0" topLeftCell="A22">
      <selection activeCell="C17" sqref="C17"/>
    </sheetView>
  </sheetViews>
  <sheetFormatPr defaultColWidth="9.140625" defaultRowHeight="15"/>
  <cols>
    <col min="1" max="1" width="7.7109375" style="0" customWidth="1"/>
    <col min="2" max="2" width="27.8515625" style="0" customWidth="1"/>
    <col min="3" max="3" width="61.28125" style="0" customWidth="1"/>
    <col min="4" max="4" width="16.57421875" style="0" customWidth="1"/>
  </cols>
  <sheetData>
    <row r="1" spans="3:8" ht="15" customHeight="1">
      <c r="C1" s="189" t="s">
        <v>695</v>
      </c>
      <c r="D1" s="24"/>
      <c r="E1" s="24"/>
      <c r="F1" s="24"/>
      <c r="G1" s="24"/>
      <c r="H1" s="24"/>
    </row>
    <row r="2" spans="3:8" ht="15">
      <c r="C2" s="190"/>
      <c r="D2" s="24"/>
      <c r="E2" s="24"/>
      <c r="F2" s="24"/>
      <c r="G2" s="24"/>
      <c r="H2" s="24"/>
    </row>
    <row r="3" spans="3:8" ht="15">
      <c r="C3" s="190"/>
      <c r="D3" s="24"/>
      <c r="E3" s="24"/>
      <c r="F3" s="24"/>
      <c r="G3" s="24"/>
      <c r="H3" s="24"/>
    </row>
    <row r="4" spans="3:8" ht="15">
      <c r="C4" s="190"/>
      <c r="D4" s="24"/>
      <c r="E4" s="24"/>
      <c r="F4" s="24"/>
      <c r="G4" s="24"/>
      <c r="H4" s="24"/>
    </row>
    <row r="5" spans="3:8" ht="15">
      <c r="C5" s="190"/>
      <c r="D5" s="24"/>
      <c r="E5" s="24"/>
      <c r="F5" s="24"/>
      <c r="G5" s="24"/>
      <c r="H5" s="24"/>
    </row>
    <row r="6" spans="3:8" ht="15">
      <c r="C6" s="190"/>
      <c r="D6" s="24"/>
      <c r="E6" s="24"/>
      <c r="F6" s="24"/>
      <c r="G6" s="24"/>
      <c r="H6" s="24"/>
    </row>
    <row r="7" spans="3:8" ht="15">
      <c r="C7" s="190"/>
      <c r="D7" s="24"/>
      <c r="E7" s="24"/>
      <c r="F7" s="24"/>
      <c r="G7" s="24"/>
      <c r="H7" s="24"/>
    </row>
    <row r="8" spans="3:8" ht="15">
      <c r="C8" s="190"/>
      <c r="D8" s="24"/>
      <c r="E8" s="24"/>
      <c r="F8" s="24"/>
      <c r="G8" s="24"/>
      <c r="H8" s="24"/>
    </row>
    <row r="9" spans="3:4" ht="15">
      <c r="C9" s="8"/>
      <c r="D9" s="8"/>
    </row>
    <row r="10" ht="18.75">
      <c r="C10" s="9" t="s">
        <v>215</v>
      </c>
    </row>
    <row r="11" ht="18.75">
      <c r="C11" s="9" t="s">
        <v>330</v>
      </c>
    </row>
    <row r="12" spans="1:4" ht="13.5" customHeight="1">
      <c r="A12" s="191" t="s">
        <v>755</v>
      </c>
      <c r="B12" s="191"/>
      <c r="C12" s="191"/>
      <c r="D12" s="191"/>
    </row>
    <row r="13" ht="15">
      <c r="D13" s="1" t="s">
        <v>122</v>
      </c>
    </row>
    <row r="14" spans="2:4" ht="51" customHeight="1">
      <c r="B14" s="37" t="s">
        <v>216</v>
      </c>
      <c r="C14" s="45" t="s">
        <v>247</v>
      </c>
      <c r="D14" s="20" t="s">
        <v>248</v>
      </c>
    </row>
    <row r="15" spans="2:4" ht="31.5">
      <c r="B15" s="38" t="s">
        <v>217</v>
      </c>
      <c r="C15" s="17" t="s">
        <v>230</v>
      </c>
      <c r="D15" s="39">
        <f>SUM(D16,D20,D29)</f>
        <v>-45389236.54000003</v>
      </c>
    </row>
    <row r="16" spans="2:4" ht="31.5">
      <c r="B16" s="38" t="s">
        <v>10</v>
      </c>
      <c r="C16" s="17" t="s">
        <v>8</v>
      </c>
      <c r="D16" s="39">
        <f>SUM(D17)</f>
        <v>-35516077.7</v>
      </c>
    </row>
    <row r="17" spans="2:4" ht="47.25">
      <c r="B17" s="40" t="s">
        <v>11</v>
      </c>
      <c r="C17" s="7" t="s">
        <v>12</v>
      </c>
      <c r="D17" s="39">
        <f>SUM(D18)</f>
        <v>-35516077.7</v>
      </c>
    </row>
    <row r="18" spans="2:4" ht="47.25">
      <c r="B18" s="40" t="s">
        <v>125</v>
      </c>
      <c r="C18" s="7" t="s">
        <v>16</v>
      </c>
      <c r="D18" s="41">
        <f>SUM(D19)</f>
        <v>-35516077.7</v>
      </c>
    </row>
    <row r="19" spans="2:4" ht="47.25">
      <c r="B19" s="40" t="s">
        <v>124</v>
      </c>
      <c r="C19" s="7" t="s">
        <v>15</v>
      </c>
      <c r="D19" s="41">
        <v>-35516077.7</v>
      </c>
    </row>
    <row r="20" spans="2:4" ht="31.5">
      <c r="B20" s="38" t="s">
        <v>221</v>
      </c>
      <c r="C20" s="17" t="s">
        <v>234</v>
      </c>
      <c r="D20" s="39">
        <f>SUM(D21,D25)</f>
        <v>-10225057.470000029</v>
      </c>
    </row>
    <row r="21" spans="2:4" ht="15.75">
      <c r="B21" s="40" t="s">
        <v>222</v>
      </c>
      <c r="C21" s="7" t="s">
        <v>235</v>
      </c>
      <c r="D21" s="41">
        <f>SUM(D22)</f>
        <v>-446891860.31</v>
      </c>
    </row>
    <row r="22" spans="2:4" ht="15.75">
      <c r="B22" s="40" t="s">
        <v>223</v>
      </c>
      <c r="C22" s="7" t="s">
        <v>236</v>
      </c>
      <c r="D22" s="41">
        <f>SUM(D23)</f>
        <v>-446891860.31</v>
      </c>
    </row>
    <row r="23" spans="2:4" ht="15.75">
      <c r="B23" s="40" t="s">
        <v>224</v>
      </c>
      <c r="C23" s="7" t="s">
        <v>237</v>
      </c>
      <c r="D23" s="41">
        <f>SUM(D24)</f>
        <v>-446891860.31</v>
      </c>
    </row>
    <row r="24" spans="2:4" ht="31.5">
      <c r="B24" s="40" t="s">
        <v>225</v>
      </c>
      <c r="C24" s="7" t="s">
        <v>238</v>
      </c>
      <c r="D24" s="28">
        <v>-446891860.31</v>
      </c>
    </row>
    <row r="25" spans="2:4" ht="15.75">
      <c r="B25" s="40" t="s">
        <v>226</v>
      </c>
      <c r="C25" s="7" t="s">
        <v>239</v>
      </c>
      <c r="D25" s="28">
        <f>SUM(D26)</f>
        <v>436666802.84</v>
      </c>
    </row>
    <row r="26" spans="2:4" ht="15.75">
      <c r="B26" s="40" t="s">
        <v>227</v>
      </c>
      <c r="C26" s="7" t="s">
        <v>240</v>
      </c>
      <c r="D26" s="42">
        <f>SUM(D27)</f>
        <v>436666802.84</v>
      </c>
    </row>
    <row r="27" spans="2:4" ht="15.75">
      <c r="B27" s="40" t="s">
        <v>228</v>
      </c>
      <c r="C27" s="7" t="s">
        <v>241</v>
      </c>
      <c r="D27" s="42">
        <f>SUM(D28)</f>
        <v>436666802.84</v>
      </c>
    </row>
    <row r="28" spans="2:4" ht="31.5">
      <c r="B28" s="40" t="s">
        <v>229</v>
      </c>
      <c r="C28" s="7" t="s">
        <v>0</v>
      </c>
      <c r="D28" s="42">
        <v>436666802.84</v>
      </c>
    </row>
    <row r="29" spans="2:4" ht="31.5">
      <c r="B29" s="38" t="s">
        <v>13</v>
      </c>
      <c r="C29" s="17" t="s">
        <v>14</v>
      </c>
      <c r="D29" s="39">
        <f>SUM(D30)</f>
        <v>351898.63</v>
      </c>
    </row>
    <row r="30" spans="2:4" ht="45.75" customHeight="1">
      <c r="B30" s="38" t="s">
        <v>218</v>
      </c>
      <c r="C30" s="17" t="s">
        <v>231</v>
      </c>
      <c r="D30" s="39">
        <f>SUM(D31)</f>
        <v>351898.63</v>
      </c>
    </row>
    <row r="31" spans="2:4" ht="31.5">
      <c r="B31" s="40" t="s">
        <v>219</v>
      </c>
      <c r="C31" s="7" t="s">
        <v>232</v>
      </c>
      <c r="D31" s="41">
        <f>SUM(D32)</f>
        <v>351898.63</v>
      </c>
    </row>
    <row r="32" spans="2:4" ht="47.25">
      <c r="B32" s="40" t="s">
        <v>5</v>
      </c>
      <c r="C32" s="7" t="s">
        <v>4</v>
      </c>
      <c r="D32" s="41">
        <f>SUM(D33)</f>
        <v>351898.63</v>
      </c>
    </row>
    <row r="33" spans="2:4" ht="63">
      <c r="B33" s="40" t="s">
        <v>220</v>
      </c>
      <c r="C33" s="7" t="s">
        <v>233</v>
      </c>
      <c r="D33" s="41">
        <v>351898.63</v>
      </c>
    </row>
    <row r="34" spans="2:4" ht="15.75">
      <c r="B34" s="43"/>
      <c r="C34" s="35" t="s">
        <v>257</v>
      </c>
      <c r="D34" s="44">
        <f>SUM(D15)</f>
        <v>-45389236.54000003</v>
      </c>
    </row>
  </sheetData>
  <sheetProtection/>
  <mergeCells count="2">
    <mergeCell ref="C1:C8"/>
    <mergeCell ref="A12:D12"/>
  </mergeCells>
  <printOptions/>
  <pageMargins left="0.7874015748031497" right="0.1968503937007874" top="0.7480314960629921" bottom="0.7480314960629921" header="0.31496062992125984" footer="0.31496062992125984"/>
  <pageSetup blackAndWhite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5"/>
  <sheetViews>
    <sheetView view="pageLayout" zoomScaleNormal="79" workbookViewId="0" topLeftCell="A13">
      <selection activeCell="B14" sqref="B14"/>
    </sheetView>
  </sheetViews>
  <sheetFormatPr defaultColWidth="9.140625" defaultRowHeight="15"/>
  <cols>
    <col min="1" max="1" width="24.7109375" style="0" customWidth="1"/>
    <col min="2" max="2" width="84.7109375" style="0" customWidth="1"/>
    <col min="3" max="3" width="17.421875" style="0" customWidth="1"/>
  </cols>
  <sheetData>
    <row r="1" spans="2:3" ht="15">
      <c r="B1" s="189" t="s">
        <v>693</v>
      </c>
      <c r="C1" s="26"/>
    </row>
    <row r="2" spans="2:3" ht="15">
      <c r="B2" s="190"/>
      <c r="C2" s="26"/>
    </row>
    <row r="3" spans="2:3" ht="15">
      <c r="B3" s="190"/>
      <c r="C3" s="26"/>
    </row>
    <row r="4" spans="2:3" ht="15">
      <c r="B4" s="190"/>
      <c r="C4" s="26"/>
    </row>
    <row r="5" spans="2:3" ht="15">
      <c r="B5" s="190"/>
      <c r="C5" s="26"/>
    </row>
    <row r="6" spans="2:3" ht="15">
      <c r="B6" s="190"/>
      <c r="C6" s="26"/>
    </row>
    <row r="7" spans="2:3" ht="15">
      <c r="B7" s="27"/>
      <c r="C7" s="25"/>
    </row>
    <row r="8" spans="2:3" ht="15">
      <c r="B8" s="192"/>
      <c r="C8" s="192"/>
    </row>
    <row r="9" ht="15">
      <c r="I9" s="18"/>
    </row>
    <row r="10" spans="1:9" ht="15.75">
      <c r="A10" s="193" t="s">
        <v>83</v>
      </c>
      <c r="B10" s="193"/>
      <c r="C10" s="193"/>
      <c r="I10" s="18"/>
    </row>
    <row r="11" spans="1:3" ht="15.75">
      <c r="A11" s="194" t="s">
        <v>756</v>
      </c>
      <c r="B11" s="194"/>
      <c r="C11" s="194"/>
    </row>
    <row r="12" spans="1:3" ht="15.75" customHeight="1">
      <c r="A12" s="195" t="s">
        <v>751</v>
      </c>
      <c r="B12" s="195"/>
      <c r="C12" s="18" t="s">
        <v>122</v>
      </c>
    </row>
    <row r="13" spans="1:3" ht="48.75" customHeight="1">
      <c r="A13" s="19" t="s">
        <v>192</v>
      </c>
      <c r="B13" s="20" t="s">
        <v>193</v>
      </c>
      <c r="C13" s="19" t="s">
        <v>249</v>
      </c>
    </row>
    <row r="14" spans="1:3" ht="22.5" customHeight="1">
      <c r="A14" s="91" t="s">
        <v>340</v>
      </c>
      <c r="B14" s="11" t="s">
        <v>341</v>
      </c>
      <c r="C14" s="92">
        <f>SUM(C15+C20+C26+C33+C36+C45+C51+C56+C60+C81)</f>
        <v>101691216.89999999</v>
      </c>
    </row>
    <row r="15" spans="1:3" ht="18.75" customHeight="1">
      <c r="A15" s="91" t="s">
        <v>342</v>
      </c>
      <c r="B15" s="11" t="s">
        <v>17</v>
      </c>
      <c r="C15" s="80">
        <f>SUM(C16)</f>
        <v>75189734.9</v>
      </c>
    </row>
    <row r="16" spans="1:3" ht="17.25" customHeight="1">
      <c r="A16" s="93" t="s">
        <v>343</v>
      </c>
      <c r="B16" s="11" t="s">
        <v>18</v>
      </c>
      <c r="C16" s="80">
        <f>SUM(C17:C19)</f>
        <v>75189734.9</v>
      </c>
    </row>
    <row r="17" spans="1:3" ht="38.25">
      <c r="A17" s="94" t="s">
        <v>344</v>
      </c>
      <c r="B17" s="12" t="s">
        <v>345</v>
      </c>
      <c r="C17" s="81">
        <v>74167327.73</v>
      </c>
    </row>
    <row r="18" spans="1:3" ht="38.25" customHeight="1">
      <c r="A18" s="94" t="s">
        <v>346</v>
      </c>
      <c r="B18" s="12" t="s">
        <v>347</v>
      </c>
      <c r="C18" s="81">
        <v>502278.02</v>
      </c>
    </row>
    <row r="19" spans="1:3" ht="16.5" customHeight="1">
      <c r="A19" s="94" t="s">
        <v>348</v>
      </c>
      <c r="B19" s="12" t="s">
        <v>349</v>
      </c>
      <c r="C19" s="81">
        <v>520129.15</v>
      </c>
    </row>
    <row r="20" spans="1:3" ht="30" customHeight="1">
      <c r="A20" s="93" t="s">
        <v>350</v>
      </c>
      <c r="B20" s="12" t="s">
        <v>119</v>
      </c>
      <c r="C20" s="81">
        <f>SUM(C22:C25)</f>
        <v>5045910.970000001</v>
      </c>
    </row>
    <row r="21" spans="1:3" ht="34.5" customHeight="1">
      <c r="A21" s="93" t="s">
        <v>351</v>
      </c>
      <c r="B21" s="12" t="s">
        <v>120</v>
      </c>
      <c r="C21" s="81">
        <f>SUM(C22:C25)</f>
        <v>5045910.970000001</v>
      </c>
    </row>
    <row r="22" spans="1:3" ht="46.5" customHeight="1">
      <c r="A22" s="94" t="s">
        <v>352</v>
      </c>
      <c r="B22" s="12" t="s">
        <v>353</v>
      </c>
      <c r="C22" s="81">
        <v>1759018.83</v>
      </c>
    </row>
    <row r="23" spans="1:3" ht="41.25" customHeight="1">
      <c r="A23" s="94" t="s">
        <v>354</v>
      </c>
      <c r="B23" s="12" t="s">
        <v>355</v>
      </c>
      <c r="C23" s="81">
        <v>47653.01</v>
      </c>
    </row>
    <row r="24" spans="1:3" ht="25.5" customHeight="1">
      <c r="A24" s="94" t="s">
        <v>356</v>
      </c>
      <c r="B24" s="12" t="s">
        <v>357</v>
      </c>
      <c r="C24" s="81">
        <v>3465478.9</v>
      </c>
    </row>
    <row r="25" spans="1:3" ht="41.25" customHeight="1">
      <c r="A25" s="94" t="s">
        <v>358</v>
      </c>
      <c r="B25" s="12" t="s">
        <v>359</v>
      </c>
      <c r="C25" s="81">
        <v>-226239.77</v>
      </c>
    </row>
    <row r="26" spans="1:3" ht="22.5" customHeight="1">
      <c r="A26" s="12" t="s">
        <v>360</v>
      </c>
      <c r="B26" s="11" t="s">
        <v>19</v>
      </c>
      <c r="C26" s="81">
        <f>SUM(C30+C27)</f>
        <v>3713875.9299999997</v>
      </c>
    </row>
    <row r="27" spans="1:3" ht="16.5" customHeight="1">
      <c r="A27" s="12" t="s">
        <v>361</v>
      </c>
      <c r="B27" s="11" t="s">
        <v>20</v>
      </c>
      <c r="C27" s="86">
        <f>SUM(C28:C29)</f>
        <v>3206836.11</v>
      </c>
    </row>
    <row r="28" spans="1:3" ht="17.25" customHeight="1">
      <c r="A28" s="12" t="s">
        <v>362</v>
      </c>
      <c r="B28" s="95" t="s">
        <v>20</v>
      </c>
      <c r="C28" s="81">
        <v>3206232.85</v>
      </c>
    </row>
    <row r="29" spans="1:3" ht="33" customHeight="1">
      <c r="A29" s="12" t="s">
        <v>363</v>
      </c>
      <c r="B29" s="95" t="s">
        <v>364</v>
      </c>
      <c r="C29" s="81">
        <v>603.26</v>
      </c>
    </row>
    <row r="30" spans="1:3" ht="31.5" customHeight="1">
      <c r="A30" s="12" t="s">
        <v>365</v>
      </c>
      <c r="B30" s="11" t="s">
        <v>21</v>
      </c>
      <c r="C30" s="86">
        <f>SUM(C31:C32)</f>
        <v>507039.82</v>
      </c>
    </row>
    <row r="31" spans="1:3" ht="28.5" customHeight="1">
      <c r="A31" s="12" t="s">
        <v>366</v>
      </c>
      <c r="B31" s="96" t="s">
        <v>21</v>
      </c>
      <c r="C31" s="87">
        <v>503439.82</v>
      </c>
    </row>
    <row r="32" spans="1:3" ht="27" customHeight="1">
      <c r="A32" s="12" t="s">
        <v>367</v>
      </c>
      <c r="B32" s="96" t="s">
        <v>368</v>
      </c>
      <c r="C32" s="87">
        <v>3600</v>
      </c>
    </row>
    <row r="33" spans="1:3" ht="15.75">
      <c r="A33" s="12" t="s">
        <v>369</v>
      </c>
      <c r="B33" s="11" t="s">
        <v>22</v>
      </c>
      <c r="C33" s="86">
        <f>SUM(C34)</f>
        <v>2173345.02</v>
      </c>
    </row>
    <row r="34" spans="1:3" ht="25.5">
      <c r="A34" s="97" t="s">
        <v>370</v>
      </c>
      <c r="B34" s="11" t="s">
        <v>23</v>
      </c>
      <c r="C34" s="86">
        <f>SUM(C35)</f>
        <v>2173345.02</v>
      </c>
    </row>
    <row r="35" spans="1:3" ht="25.5">
      <c r="A35" s="12" t="s">
        <v>371</v>
      </c>
      <c r="B35" s="12" t="s">
        <v>372</v>
      </c>
      <c r="C35" s="81">
        <v>2173345.02</v>
      </c>
    </row>
    <row r="36" spans="1:3" ht="30" customHeight="1">
      <c r="A36" s="12" t="s">
        <v>373</v>
      </c>
      <c r="B36" s="98" t="s">
        <v>374</v>
      </c>
      <c r="C36" s="86">
        <f>SUM(C39+C37)</f>
        <v>3785749.85</v>
      </c>
    </row>
    <row r="37" spans="1:3" ht="15.75">
      <c r="A37" s="12" t="s">
        <v>375</v>
      </c>
      <c r="B37" s="98" t="s">
        <v>376</v>
      </c>
      <c r="C37" s="86">
        <f>SUM(C38)</f>
        <v>9073.79</v>
      </c>
    </row>
    <row r="38" spans="1:3" ht="25.5">
      <c r="A38" s="12" t="s">
        <v>377</v>
      </c>
      <c r="B38" s="98" t="s">
        <v>378</v>
      </c>
      <c r="C38" s="86">
        <v>9073.79</v>
      </c>
    </row>
    <row r="39" spans="1:3" ht="51">
      <c r="A39" s="12" t="s">
        <v>379</v>
      </c>
      <c r="B39" s="11" t="s">
        <v>24</v>
      </c>
      <c r="C39" s="86">
        <f>SUM(C40,C43)</f>
        <v>3776676.06</v>
      </c>
    </row>
    <row r="40" spans="1:3" ht="25.5" customHeight="1">
      <c r="A40" s="12" t="s">
        <v>380</v>
      </c>
      <c r="B40" s="11" t="s">
        <v>25</v>
      </c>
      <c r="C40" s="86">
        <f>SUM(C41+C42)</f>
        <v>2181523.21</v>
      </c>
    </row>
    <row r="41" spans="1:3" ht="24.75" customHeight="1">
      <c r="A41" s="12" t="s">
        <v>381</v>
      </c>
      <c r="B41" s="12" t="s">
        <v>382</v>
      </c>
      <c r="C41" s="81">
        <v>1998638.23</v>
      </c>
    </row>
    <row r="42" spans="1:3" ht="33" customHeight="1">
      <c r="A42" s="12" t="s">
        <v>383</v>
      </c>
      <c r="B42" s="12" t="s">
        <v>384</v>
      </c>
      <c r="C42" s="81">
        <v>182884.98</v>
      </c>
    </row>
    <row r="43" spans="1:3" ht="27" customHeight="1">
      <c r="A43" s="12" t="s">
        <v>385</v>
      </c>
      <c r="B43" s="11" t="s">
        <v>26</v>
      </c>
      <c r="C43" s="86">
        <f>SUM(C44)</f>
        <v>1595152.85</v>
      </c>
    </row>
    <row r="44" spans="1:3" ht="38.25">
      <c r="A44" s="12" t="s">
        <v>386</v>
      </c>
      <c r="B44" s="12" t="s">
        <v>194</v>
      </c>
      <c r="C44" s="81">
        <v>1595152.85</v>
      </c>
    </row>
    <row r="45" spans="1:3" ht="15.75">
      <c r="A45" s="12" t="s">
        <v>387</v>
      </c>
      <c r="B45" s="11" t="s">
        <v>27</v>
      </c>
      <c r="C45" s="86">
        <f>SUM(C46)</f>
        <v>266161.35</v>
      </c>
    </row>
    <row r="46" spans="1:3" ht="39" customHeight="1">
      <c r="A46" s="12" t="s">
        <v>388</v>
      </c>
      <c r="B46" s="12" t="s">
        <v>389</v>
      </c>
      <c r="C46" s="86">
        <v>266161.35</v>
      </c>
    </row>
    <row r="47" spans="1:3" ht="27" customHeight="1">
      <c r="A47" s="12" t="s">
        <v>390</v>
      </c>
      <c r="B47" s="84" t="s">
        <v>250</v>
      </c>
      <c r="C47" s="86">
        <v>7800</v>
      </c>
    </row>
    <row r="48" spans="1:3" ht="21" customHeight="1">
      <c r="A48" s="99" t="s">
        <v>391</v>
      </c>
      <c r="B48" s="12" t="s">
        <v>28</v>
      </c>
      <c r="C48" s="81">
        <v>5948.37</v>
      </c>
    </row>
    <row r="49" spans="1:3" ht="22.5" customHeight="1">
      <c r="A49" s="99" t="s">
        <v>392</v>
      </c>
      <c r="B49" s="84" t="s">
        <v>251</v>
      </c>
      <c r="C49" s="81">
        <v>51540.92</v>
      </c>
    </row>
    <row r="50" spans="1:3" ht="30" customHeight="1">
      <c r="A50" s="99" t="s">
        <v>393</v>
      </c>
      <c r="B50" s="84" t="s">
        <v>252</v>
      </c>
      <c r="C50" s="81">
        <v>200840.74</v>
      </c>
    </row>
    <row r="51" spans="1:3" ht="30" customHeight="1">
      <c r="A51" s="12" t="s">
        <v>394</v>
      </c>
      <c r="B51" s="11" t="s">
        <v>29</v>
      </c>
      <c r="C51" s="86">
        <f>SUM(C52+C55)</f>
        <v>10211827.43</v>
      </c>
    </row>
    <row r="52" spans="1:3" ht="26.25" customHeight="1">
      <c r="A52" s="97" t="s">
        <v>395</v>
      </c>
      <c r="B52" s="11" t="s">
        <v>98</v>
      </c>
      <c r="C52" s="86">
        <f>SUM(C53)</f>
        <v>10184303.4</v>
      </c>
    </row>
    <row r="53" spans="1:3" ht="15" customHeight="1">
      <c r="A53" s="12" t="s">
        <v>396</v>
      </c>
      <c r="B53" s="11" t="s">
        <v>397</v>
      </c>
      <c r="C53" s="86">
        <v>10184303.4</v>
      </c>
    </row>
    <row r="54" spans="1:3" ht="16.5" customHeight="1">
      <c r="A54" s="12" t="s">
        <v>398</v>
      </c>
      <c r="B54" s="12" t="s">
        <v>399</v>
      </c>
      <c r="C54" s="81">
        <v>10279841</v>
      </c>
    </row>
    <row r="55" spans="1:3" ht="18" customHeight="1">
      <c r="A55" s="12" t="s">
        <v>400</v>
      </c>
      <c r="B55" s="12" t="s">
        <v>253</v>
      </c>
      <c r="C55" s="81">
        <v>27524.03</v>
      </c>
    </row>
    <row r="56" spans="1:3" ht="18.75" customHeight="1">
      <c r="A56" s="12" t="s">
        <v>401</v>
      </c>
      <c r="B56" s="11" t="s">
        <v>30</v>
      </c>
      <c r="C56" s="86">
        <f>SUM(C57)</f>
        <v>42614.69</v>
      </c>
    </row>
    <row r="57" spans="1:3" ht="13.5" customHeight="1">
      <c r="A57" s="12" t="s">
        <v>402</v>
      </c>
      <c r="B57" s="11" t="s">
        <v>403</v>
      </c>
      <c r="C57" s="86">
        <f>SUM(C58)</f>
        <v>42614.69</v>
      </c>
    </row>
    <row r="58" spans="1:3" ht="23.25" customHeight="1">
      <c r="A58" s="12" t="s">
        <v>404</v>
      </c>
      <c r="B58" s="11" t="s">
        <v>405</v>
      </c>
      <c r="C58" s="86">
        <f>SUM(C59)</f>
        <v>42614.69</v>
      </c>
    </row>
    <row r="59" spans="1:3" ht="16.5" customHeight="1">
      <c r="A59" s="12" t="s">
        <v>406</v>
      </c>
      <c r="B59" s="12" t="s">
        <v>407</v>
      </c>
      <c r="C59" s="81">
        <v>42614.69</v>
      </c>
    </row>
    <row r="60" spans="1:3" ht="28.5" customHeight="1">
      <c r="A60" s="12" t="s">
        <v>408</v>
      </c>
      <c r="B60" s="11" t="s">
        <v>31</v>
      </c>
      <c r="C60" s="86">
        <f>SUM(C65+C70+C74+C78+C79+C61+C63+C67+C73)</f>
        <v>1266288.67</v>
      </c>
    </row>
    <row r="61" spans="1:3" ht="15.75">
      <c r="A61" s="100" t="s">
        <v>409</v>
      </c>
      <c r="B61" s="84" t="s">
        <v>254</v>
      </c>
      <c r="C61" s="86">
        <f>SUM(C62)</f>
        <v>435.42</v>
      </c>
    </row>
    <row r="62" spans="1:3" ht="24.75" customHeight="1">
      <c r="A62" s="100" t="s">
        <v>410</v>
      </c>
      <c r="B62" s="84" t="s">
        <v>411</v>
      </c>
      <c r="C62" s="86">
        <v>435.42</v>
      </c>
    </row>
    <row r="63" spans="1:3" ht="33" customHeight="1">
      <c r="A63" s="100" t="s">
        <v>412</v>
      </c>
      <c r="B63" s="84" t="s">
        <v>413</v>
      </c>
      <c r="C63" s="86">
        <f>SUM(C64)</f>
        <v>55000</v>
      </c>
    </row>
    <row r="64" spans="1:3" ht="27.75" customHeight="1">
      <c r="A64" s="100" t="s">
        <v>414</v>
      </c>
      <c r="B64" s="84" t="s">
        <v>415</v>
      </c>
      <c r="C64" s="86">
        <v>55000</v>
      </c>
    </row>
    <row r="65" spans="1:3" ht="15.75" customHeight="1">
      <c r="A65" s="101" t="s">
        <v>416</v>
      </c>
      <c r="B65" s="102" t="s">
        <v>86</v>
      </c>
      <c r="C65" s="103">
        <f>SUM(C66)</f>
        <v>30000</v>
      </c>
    </row>
    <row r="66" spans="1:3" ht="33" customHeight="1">
      <c r="A66" s="101" t="s">
        <v>417</v>
      </c>
      <c r="B66" s="102" t="s">
        <v>87</v>
      </c>
      <c r="C66" s="104">
        <v>30000</v>
      </c>
    </row>
    <row r="67" spans="1:3" ht="26.25" customHeight="1">
      <c r="A67" s="83" t="s">
        <v>418</v>
      </c>
      <c r="B67" s="84" t="s">
        <v>419</v>
      </c>
      <c r="C67" s="104">
        <f>SUM(C68)</f>
        <v>5450</v>
      </c>
    </row>
    <row r="68" spans="1:3" ht="35.25" customHeight="1">
      <c r="A68" s="83" t="s">
        <v>420</v>
      </c>
      <c r="B68" s="84" t="s">
        <v>421</v>
      </c>
      <c r="C68" s="104">
        <f>SUM(C69)</f>
        <v>5450</v>
      </c>
    </row>
    <row r="69" spans="1:3" ht="32.25" customHeight="1">
      <c r="A69" s="83" t="s">
        <v>422</v>
      </c>
      <c r="B69" s="84" t="s">
        <v>423</v>
      </c>
      <c r="C69" s="104">
        <v>5450</v>
      </c>
    </row>
    <row r="70" spans="1:3" ht="66.75" customHeight="1">
      <c r="A70" s="101" t="s">
        <v>424</v>
      </c>
      <c r="B70" s="102" t="s">
        <v>88</v>
      </c>
      <c r="C70" s="127">
        <f>SUM(C71:C72)</f>
        <v>90500</v>
      </c>
    </row>
    <row r="71" spans="1:3" ht="22.5" customHeight="1">
      <c r="A71" s="101" t="s">
        <v>684</v>
      </c>
      <c r="B71" s="102" t="s">
        <v>685</v>
      </c>
      <c r="C71" s="127">
        <v>10000</v>
      </c>
    </row>
    <row r="72" spans="1:3" ht="21" customHeight="1">
      <c r="A72" s="101" t="s">
        <v>425</v>
      </c>
      <c r="B72" s="102" t="s">
        <v>89</v>
      </c>
      <c r="C72" s="104">
        <v>80500</v>
      </c>
    </row>
    <row r="73" spans="1:3" ht="15" customHeight="1">
      <c r="A73" s="83" t="s">
        <v>426</v>
      </c>
      <c r="B73" s="84" t="s">
        <v>427</v>
      </c>
      <c r="C73" s="104">
        <v>16500</v>
      </c>
    </row>
    <row r="74" spans="1:3" ht="33.75" customHeight="1">
      <c r="A74" s="101" t="s">
        <v>428</v>
      </c>
      <c r="B74" s="102" t="s">
        <v>90</v>
      </c>
      <c r="C74" s="103">
        <f>SUM(C75+C77)</f>
        <v>63000</v>
      </c>
    </row>
    <row r="75" spans="1:3" ht="31.5" customHeight="1">
      <c r="A75" s="101" t="s">
        <v>429</v>
      </c>
      <c r="B75" s="102" t="s">
        <v>91</v>
      </c>
      <c r="C75" s="103">
        <f>SUM(C76)</f>
        <v>2500</v>
      </c>
    </row>
    <row r="76" spans="1:3" ht="28.5" customHeight="1">
      <c r="A76" s="101" t="s">
        <v>430</v>
      </c>
      <c r="B76" s="102" t="s">
        <v>92</v>
      </c>
      <c r="C76" s="104">
        <v>2500</v>
      </c>
    </row>
    <row r="77" spans="1:3" ht="29.25" customHeight="1">
      <c r="A77" s="101" t="s">
        <v>431</v>
      </c>
      <c r="B77" s="102" t="s">
        <v>93</v>
      </c>
      <c r="C77" s="104">
        <v>60500</v>
      </c>
    </row>
    <row r="78" spans="1:3" ht="29.25" customHeight="1">
      <c r="A78" s="101" t="s">
        <v>432</v>
      </c>
      <c r="B78" s="102" t="s">
        <v>94</v>
      </c>
      <c r="C78" s="104">
        <v>202181.71</v>
      </c>
    </row>
    <row r="79" spans="1:3" ht="21" customHeight="1">
      <c r="A79" s="12" t="s">
        <v>433</v>
      </c>
      <c r="B79" s="11" t="s">
        <v>32</v>
      </c>
      <c r="C79" s="86">
        <f>SUM(C80)</f>
        <v>803221.54</v>
      </c>
    </row>
    <row r="80" spans="1:3" ht="31.5" customHeight="1">
      <c r="A80" s="12" t="s">
        <v>434</v>
      </c>
      <c r="B80" s="12" t="s">
        <v>195</v>
      </c>
      <c r="C80" s="81">
        <v>803221.54</v>
      </c>
    </row>
    <row r="81" spans="1:3" ht="16.5" customHeight="1">
      <c r="A81" s="123" t="s">
        <v>683</v>
      </c>
      <c r="B81" s="124" t="s">
        <v>678</v>
      </c>
      <c r="C81" s="125">
        <f>SUM(C83)</f>
        <v>-4291.91</v>
      </c>
    </row>
    <row r="82" spans="1:3" ht="15.75" customHeight="1">
      <c r="A82" s="122" t="s">
        <v>681</v>
      </c>
      <c r="B82" s="121" t="s">
        <v>679</v>
      </c>
      <c r="C82" s="126">
        <v>-4291.91</v>
      </c>
    </row>
    <row r="83" spans="1:3" ht="12.75" customHeight="1">
      <c r="A83" s="122" t="s">
        <v>682</v>
      </c>
      <c r="B83" s="121" t="s">
        <v>680</v>
      </c>
      <c r="C83" s="126">
        <v>-4291.91</v>
      </c>
    </row>
    <row r="84" spans="1:3" ht="23.25" customHeight="1">
      <c r="A84" s="12" t="s">
        <v>435</v>
      </c>
      <c r="B84" s="98" t="s">
        <v>436</v>
      </c>
      <c r="C84" s="105">
        <f>SUM(C85+C130+C133)</f>
        <v>344848744.78</v>
      </c>
    </row>
    <row r="85" spans="1:3" ht="15.75">
      <c r="A85" s="12" t="s">
        <v>196</v>
      </c>
      <c r="B85" s="11" t="s">
        <v>99</v>
      </c>
      <c r="C85" s="80">
        <f>SUM(C86+C89+C96+C127)</f>
        <v>344845468.40999997</v>
      </c>
    </row>
    <row r="86" spans="1:3" ht="15.75">
      <c r="A86" s="12" t="s">
        <v>197</v>
      </c>
      <c r="B86" s="11" t="s">
        <v>100</v>
      </c>
      <c r="C86" s="80">
        <f>SUM(C87)</f>
        <v>70826977</v>
      </c>
    </row>
    <row r="87" spans="1:3" ht="17.25" customHeight="1">
      <c r="A87" s="12" t="s">
        <v>198</v>
      </c>
      <c r="B87" s="11" t="s">
        <v>200</v>
      </c>
      <c r="C87" s="80">
        <f>SUM(C88)</f>
        <v>70826977</v>
      </c>
    </row>
    <row r="88" spans="1:3" ht="29.25" customHeight="1">
      <c r="A88" s="12" t="s">
        <v>199</v>
      </c>
      <c r="B88" s="12" t="s">
        <v>201</v>
      </c>
      <c r="C88" s="81">
        <v>70826977</v>
      </c>
    </row>
    <row r="89" spans="1:3" ht="15.75">
      <c r="A89" s="12" t="s">
        <v>331</v>
      </c>
      <c r="B89" s="11" t="s">
        <v>139</v>
      </c>
      <c r="C89" s="82">
        <f>SUM(C94+C90+C93)</f>
        <v>5174916.41</v>
      </c>
    </row>
    <row r="90" spans="1:3" ht="33.75" customHeight="1">
      <c r="A90" s="12" t="s">
        <v>324</v>
      </c>
      <c r="B90" s="12" t="s">
        <v>326</v>
      </c>
      <c r="C90" s="81">
        <f>SUM(C91)</f>
        <v>1008153</v>
      </c>
    </row>
    <row r="91" spans="1:3" ht="34.5" customHeight="1">
      <c r="A91" s="12" t="s">
        <v>325</v>
      </c>
      <c r="B91" s="12" t="s">
        <v>332</v>
      </c>
      <c r="C91" s="81">
        <v>1008153</v>
      </c>
    </row>
    <row r="92" spans="1:3" s="4" customFormat="1" ht="18.75" customHeight="1">
      <c r="A92" s="83" t="s">
        <v>333</v>
      </c>
      <c r="B92" s="84" t="s">
        <v>255</v>
      </c>
      <c r="C92" s="82">
        <f>SUM(C93)</f>
        <v>917836</v>
      </c>
    </row>
    <row r="93" spans="1:3" ht="27" customHeight="1">
      <c r="A93" s="12" t="s">
        <v>246</v>
      </c>
      <c r="B93" s="12" t="s">
        <v>334</v>
      </c>
      <c r="C93" s="81">
        <v>917836</v>
      </c>
    </row>
    <row r="94" spans="1:3" ht="20.25" customHeight="1">
      <c r="A94" s="12" t="s">
        <v>138</v>
      </c>
      <c r="B94" s="12" t="s">
        <v>140</v>
      </c>
      <c r="C94" s="81">
        <v>3248927.41</v>
      </c>
    </row>
    <row r="95" spans="1:3" ht="15.75">
      <c r="A95" s="12" t="s">
        <v>335</v>
      </c>
      <c r="B95" s="12" t="s">
        <v>141</v>
      </c>
      <c r="C95" s="81">
        <v>3322602.05</v>
      </c>
    </row>
    <row r="96" spans="1:3" ht="15">
      <c r="A96" s="12" t="s">
        <v>202</v>
      </c>
      <c r="B96" s="11" t="s">
        <v>101</v>
      </c>
      <c r="C96" s="85">
        <f>SUM(C97,C101,C103,C105,C100)</f>
        <v>268623575</v>
      </c>
    </row>
    <row r="97" spans="1:3" ht="15.75">
      <c r="A97" s="12" t="s">
        <v>203</v>
      </c>
      <c r="B97" s="11" t="s">
        <v>210</v>
      </c>
      <c r="C97" s="86">
        <f>SUM(C98)</f>
        <v>833619</v>
      </c>
    </row>
    <row r="98" spans="1:3" ht="31.5" customHeight="1">
      <c r="A98" s="12" t="s">
        <v>204</v>
      </c>
      <c r="B98" s="12" t="s">
        <v>210</v>
      </c>
      <c r="C98" s="81">
        <v>833619</v>
      </c>
    </row>
    <row r="99" spans="1:3" ht="31.5" customHeight="1">
      <c r="A99" s="12" t="s">
        <v>686</v>
      </c>
      <c r="B99" s="12" t="s">
        <v>687</v>
      </c>
      <c r="C99" s="81">
        <f>SUM(C100)</f>
        <v>950</v>
      </c>
    </row>
    <row r="100" spans="1:3" ht="33" customHeight="1">
      <c r="A100" s="12" t="s">
        <v>327</v>
      </c>
      <c r="B100" s="11" t="s">
        <v>328</v>
      </c>
      <c r="C100" s="81">
        <v>950</v>
      </c>
    </row>
    <row r="101" spans="1:3" ht="15.75" customHeight="1">
      <c r="A101" s="12" t="s">
        <v>205</v>
      </c>
      <c r="B101" s="11" t="s">
        <v>211</v>
      </c>
      <c r="C101" s="86">
        <f>SUM(C102)</f>
        <v>298763</v>
      </c>
    </row>
    <row r="102" spans="1:3" ht="30.75" customHeight="1">
      <c r="A102" s="12" t="s">
        <v>206</v>
      </c>
      <c r="B102" s="12" t="s">
        <v>211</v>
      </c>
      <c r="C102" s="81">
        <v>298763</v>
      </c>
    </row>
    <row r="103" spans="1:3" ht="24.75" customHeight="1">
      <c r="A103" s="12" t="s">
        <v>207</v>
      </c>
      <c r="B103" s="11" t="s">
        <v>212</v>
      </c>
      <c r="C103" s="86">
        <f>SUM(C104)</f>
        <v>12831729</v>
      </c>
    </row>
    <row r="104" spans="1:3" ht="27" customHeight="1">
      <c r="A104" s="12" t="s">
        <v>208</v>
      </c>
      <c r="B104" s="12" t="s">
        <v>212</v>
      </c>
      <c r="C104" s="81">
        <v>12831729</v>
      </c>
    </row>
    <row r="105" spans="1:3" ht="25.5" customHeight="1">
      <c r="A105" s="12" t="s">
        <v>209</v>
      </c>
      <c r="B105" s="11" t="s">
        <v>688</v>
      </c>
      <c r="C105" s="86">
        <f>SUM(C106)</f>
        <v>254658514</v>
      </c>
    </row>
    <row r="106" spans="1:3" ht="27" customHeight="1">
      <c r="A106" s="12" t="s">
        <v>213</v>
      </c>
      <c r="B106" s="12" t="s">
        <v>214</v>
      </c>
      <c r="C106" s="86">
        <f>SUM(C107+C108+C109+C110+C111+C112+C115+C116+C117+C118+C119+C120+C121+C122+C123+C124+C125+C126)</f>
        <v>254658514</v>
      </c>
    </row>
    <row r="107" spans="1:3" ht="29.25" customHeight="1">
      <c r="A107" s="12" t="s">
        <v>213</v>
      </c>
      <c r="B107" s="12" t="s">
        <v>102</v>
      </c>
      <c r="C107" s="81">
        <v>9117729</v>
      </c>
    </row>
    <row r="108" spans="1:3" ht="21.75" customHeight="1">
      <c r="A108" s="12" t="s">
        <v>213</v>
      </c>
      <c r="B108" s="12" t="s">
        <v>103</v>
      </c>
      <c r="C108" s="81">
        <v>4192437</v>
      </c>
    </row>
    <row r="109" spans="1:3" ht="35.25" customHeight="1">
      <c r="A109" s="12" t="s">
        <v>213</v>
      </c>
      <c r="B109" s="12" t="s">
        <v>104</v>
      </c>
      <c r="C109" s="81">
        <v>237000</v>
      </c>
    </row>
    <row r="110" spans="1:3" ht="35.25" customHeight="1">
      <c r="A110" s="12" t="s">
        <v>213</v>
      </c>
      <c r="B110" s="12" t="s">
        <v>105</v>
      </c>
      <c r="C110" s="81">
        <v>711000</v>
      </c>
    </row>
    <row r="111" spans="1:3" ht="33" customHeight="1">
      <c r="A111" s="12" t="s">
        <v>213</v>
      </c>
      <c r="B111" s="13" t="s">
        <v>106</v>
      </c>
      <c r="C111" s="81">
        <v>15169614</v>
      </c>
    </row>
    <row r="112" spans="1:3" ht="38.25">
      <c r="A112" s="12" t="s">
        <v>213</v>
      </c>
      <c r="B112" s="13" t="s">
        <v>107</v>
      </c>
      <c r="C112" s="86">
        <f>SUM(C113:C114)</f>
        <v>868898</v>
      </c>
    </row>
    <row r="113" spans="1:3" ht="38.25">
      <c r="A113" s="12" t="s">
        <v>213</v>
      </c>
      <c r="B113" s="13" t="s">
        <v>108</v>
      </c>
      <c r="C113" s="81">
        <v>844622</v>
      </c>
    </row>
    <row r="114" spans="1:3" ht="38.25">
      <c r="A114" s="12" t="s">
        <v>213</v>
      </c>
      <c r="B114" s="13" t="s">
        <v>109</v>
      </c>
      <c r="C114" s="81">
        <v>24276</v>
      </c>
    </row>
    <row r="115" spans="1:3" ht="63.75">
      <c r="A115" s="12" t="s">
        <v>213</v>
      </c>
      <c r="B115" s="13" t="s">
        <v>110</v>
      </c>
      <c r="C115" s="81">
        <v>180975016</v>
      </c>
    </row>
    <row r="116" spans="1:3" ht="63.75">
      <c r="A116" s="12" t="s">
        <v>213</v>
      </c>
      <c r="B116" s="13" t="s">
        <v>111</v>
      </c>
      <c r="C116" s="81">
        <v>26606834</v>
      </c>
    </row>
    <row r="117" spans="1:3" ht="25.5">
      <c r="A117" s="12" t="s">
        <v>213</v>
      </c>
      <c r="B117" s="12" t="s">
        <v>112</v>
      </c>
      <c r="C117" s="81">
        <v>80400</v>
      </c>
    </row>
    <row r="118" spans="1:3" ht="51">
      <c r="A118" s="12" t="s">
        <v>213</v>
      </c>
      <c r="B118" s="14" t="s">
        <v>113</v>
      </c>
      <c r="C118" s="87">
        <v>876482</v>
      </c>
    </row>
    <row r="119" spans="1:3" ht="25.5">
      <c r="A119" s="12" t="s">
        <v>213</v>
      </c>
      <c r="B119" s="14" t="s">
        <v>114</v>
      </c>
      <c r="C119" s="87">
        <v>1422000</v>
      </c>
    </row>
    <row r="120" spans="1:3" ht="25.5">
      <c r="A120" s="12" t="s">
        <v>213</v>
      </c>
      <c r="B120" s="15" t="s">
        <v>115</v>
      </c>
      <c r="C120" s="88">
        <v>237000</v>
      </c>
    </row>
    <row r="121" spans="1:3" ht="38.25">
      <c r="A121" s="12" t="s">
        <v>213</v>
      </c>
      <c r="B121" s="15" t="s">
        <v>116</v>
      </c>
      <c r="C121" s="88">
        <v>9448494</v>
      </c>
    </row>
    <row r="122" spans="1:3" ht="25.5">
      <c r="A122" s="12" t="s">
        <v>213</v>
      </c>
      <c r="B122" s="15" t="s">
        <v>117</v>
      </c>
      <c r="C122" s="88">
        <v>198528</v>
      </c>
    </row>
    <row r="123" spans="1:3" ht="39">
      <c r="A123" s="12" t="s">
        <v>213</v>
      </c>
      <c r="B123" s="16" t="s">
        <v>118</v>
      </c>
      <c r="C123" s="89">
        <v>237000</v>
      </c>
    </row>
    <row r="124" spans="1:3" ht="26.25">
      <c r="A124" s="12" t="s">
        <v>213</v>
      </c>
      <c r="B124" s="16" t="s">
        <v>126</v>
      </c>
      <c r="C124" s="89">
        <v>1917025</v>
      </c>
    </row>
    <row r="125" spans="1:3" ht="25.5">
      <c r="A125" s="12" t="s">
        <v>213</v>
      </c>
      <c r="B125" s="12" t="s">
        <v>336</v>
      </c>
      <c r="C125" s="81">
        <v>2287447</v>
      </c>
    </row>
    <row r="126" spans="1:3" ht="51.75">
      <c r="A126" s="12" t="s">
        <v>132</v>
      </c>
      <c r="B126" s="16" t="s">
        <v>129</v>
      </c>
      <c r="C126" s="89">
        <v>75610</v>
      </c>
    </row>
    <row r="127" spans="1:3" ht="15.75">
      <c r="A127" s="12" t="s">
        <v>337</v>
      </c>
      <c r="B127" s="11" t="s">
        <v>242</v>
      </c>
      <c r="C127" s="90">
        <f>SUM(C128)</f>
        <v>220000</v>
      </c>
    </row>
    <row r="128" spans="1:3" ht="25.5">
      <c r="A128" s="12" t="s">
        <v>338</v>
      </c>
      <c r="B128" s="12" t="s">
        <v>243</v>
      </c>
      <c r="C128" s="89">
        <f>SUM(C129)</f>
        <v>220000</v>
      </c>
    </row>
    <row r="129" spans="1:3" ht="38.25">
      <c r="A129" s="12" t="s">
        <v>339</v>
      </c>
      <c r="B129" s="12" t="s">
        <v>244</v>
      </c>
      <c r="C129" s="89">
        <v>220000</v>
      </c>
    </row>
    <row r="130" spans="1:3" ht="15.75">
      <c r="A130" s="12" t="s">
        <v>437</v>
      </c>
      <c r="B130" s="106" t="s">
        <v>256</v>
      </c>
      <c r="C130" s="90">
        <f>SUM(C131)</f>
        <v>233362</v>
      </c>
    </row>
    <row r="131" spans="1:3" ht="15.75">
      <c r="A131" s="12" t="s">
        <v>438</v>
      </c>
      <c r="B131" s="16" t="s">
        <v>439</v>
      </c>
      <c r="C131" s="89">
        <f>SUM(C132)</f>
        <v>233362</v>
      </c>
    </row>
    <row r="132" spans="1:3" ht="15.75">
      <c r="A132" s="12" t="s">
        <v>440</v>
      </c>
      <c r="B132" s="16" t="s">
        <v>439</v>
      </c>
      <c r="C132" s="89">
        <v>233362</v>
      </c>
    </row>
    <row r="133" spans="1:3" ht="26.25">
      <c r="A133" s="122" t="s">
        <v>689</v>
      </c>
      <c r="B133" s="121" t="s">
        <v>691</v>
      </c>
      <c r="C133" s="89">
        <f>SUM(C134)</f>
        <v>-230085.63</v>
      </c>
    </row>
    <row r="134" spans="1:3" ht="26.25">
      <c r="A134" s="122" t="s">
        <v>690</v>
      </c>
      <c r="B134" s="122" t="s">
        <v>692</v>
      </c>
      <c r="C134" s="89">
        <v>-230085.63</v>
      </c>
    </row>
    <row r="135" spans="1:3" ht="15.75">
      <c r="A135" s="107"/>
      <c r="B135" s="11" t="s">
        <v>441</v>
      </c>
      <c r="C135" s="82">
        <f>SUM(C14+C84)</f>
        <v>446539961.67999995</v>
      </c>
    </row>
  </sheetData>
  <sheetProtection/>
  <mergeCells count="5">
    <mergeCell ref="B8:C8"/>
    <mergeCell ref="A10:C10"/>
    <mergeCell ref="A11:C11"/>
    <mergeCell ref="B1:B6"/>
    <mergeCell ref="A12:B12"/>
  </mergeCells>
  <printOptions/>
  <pageMargins left="0.31496062992125984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view="pageLayout" zoomScale="85" zoomScaleNormal="75" zoomScalePageLayoutView="85" workbookViewId="0" topLeftCell="A1">
      <selection activeCell="A10" sqref="A10:C10"/>
    </sheetView>
  </sheetViews>
  <sheetFormatPr defaultColWidth="9.140625" defaultRowHeight="15"/>
  <cols>
    <col min="1" max="1" width="86.8515625" style="0" customWidth="1"/>
    <col min="2" max="2" width="5.140625" style="0" customWidth="1"/>
    <col min="3" max="3" width="4.8515625" style="0" customWidth="1"/>
    <col min="4" max="4" width="15.7109375" style="0" customWidth="1"/>
    <col min="5" max="5" width="9.140625" style="0" customWidth="1"/>
  </cols>
  <sheetData>
    <row r="1" spans="1:4" ht="15" customHeight="1">
      <c r="A1" s="24"/>
      <c r="B1" s="198" t="s">
        <v>754</v>
      </c>
      <c r="C1" s="198"/>
      <c r="D1" s="198"/>
    </row>
    <row r="2" spans="1:4" ht="15">
      <c r="A2" s="24"/>
      <c r="B2" s="198"/>
      <c r="C2" s="198"/>
      <c r="D2" s="198"/>
    </row>
    <row r="3" spans="1:4" ht="15">
      <c r="A3" s="24"/>
      <c r="B3" s="198"/>
      <c r="C3" s="198"/>
      <c r="D3" s="198"/>
    </row>
    <row r="4" spans="1:4" ht="15">
      <c r="A4" s="24"/>
      <c r="B4" s="198"/>
      <c r="C4" s="198"/>
      <c r="D4" s="198"/>
    </row>
    <row r="5" spans="1:4" ht="15">
      <c r="A5" s="24"/>
      <c r="B5" s="198"/>
      <c r="C5" s="198"/>
      <c r="D5" s="198"/>
    </row>
    <row r="6" spans="1:4" ht="15">
      <c r="A6" s="24"/>
      <c r="B6" s="198"/>
      <c r="C6" s="198"/>
      <c r="D6" s="198"/>
    </row>
    <row r="7" spans="1:4" ht="15">
      <c r="A7" s="24"/>
      <c r="B7" s="198"/>
      <c r="C7" s="198"/>
      <c r="D7" s="198"/>
    </row>
    <row r="8" spans="1:4" ht="66" customHeight="1">
      <c r="A8" s="24"/>
      <c r="B8" s="198"/>
      <c r="C8" s="198"/>
      <c r="D8" s="198"/>
    </row>
    <row r="9" spans="1:4" ht="45" customHeight="1">
      <c r="A9" s="199" t="s">
        <v>757</v>
      </c>
      <c r="B9" s="199"/>
      <c r="C9" s="199"/>
      <c r="D9" s="199"/>
    </row>
    <row r="10" spans="1:3" ht="18.75">
      <c r="A10" s="196" t="s">
        <v>758</v>
      </c>
      <c r="B10" s="197"/>
      <c r="C10" s="197"/>
    </row>
    <row r="11" spans="2:4" ht="15.75">
      <c r="B11" s="6"/>
      <c r="D11" t="s">
        <v>122</v>
      </c>
    </row>
    <row r="12" spans="1:4" ht="37.5" customHeight="1">
      <c r="A12" s="5" t="s">
        <v>147</v>
      </c>
      <c r="B12" s="5" t="s">
        <v>148</v>
      </c>
      <c r="C12" s="5" t="s">
        <v>149</v>
      </c>
      <c r="D12" s="20" t="s">
        <v>249</v>
      </c>
    </row>
    <row r="13" spans="1:4" ht="15.75">
      <c r="A13" s="129" t="s">
        <v>670</v>
      </c>
      <c r="B13" s="31"/>
      <c r="C13" s="31"/>
      <c r="D13" s="108">
        <f>SUM(D14+D23+D26+D29+D33+D38+D41+D45+D47+D49)</f>
        <v>401150725.14000005</v>
      </c>
    </row>
    <row r="14" spans="1:4" ht="15.75">
      <c r="A14" s="129" t="s">
        <v>152</v>
      </c>
      <c r="B14" s="32" t="s">
        <v>153</v>
      </c>
      <c r="C14" s="32"/>
      <c r="D14" s="108">
        <f>SUM(D15+D16+D17+D18+D19+D20+D21+D22)</f>
        <v>32271676.08</v>
      </c>
    </row>
    <row r="15" spans="1:4" ht="31.5">
      <c r="A15" s="132" t="s">
        <v>154</v>
      </c>
      <c r="B15" s="31" t="s">
        <v>153</v>
      </c>
      <c r="C15" s="31" t="s">
        <v>155</v>
      </c>
      <c r="D15" s="51">
        <v>1224043</v>
      </c>
    </row>
    <row r="16" spans="1:4" ht="31.5">
      <c r="A16" s="132" t="s">
        <v>157</v>
      </c>
      <c r="B16" s="31" t="s">
        <v>153</v>
      </c>
      <c r="C16" s="31" t="s">
        <v>158</v>
      </c>
      <c r="D16" s="51">
        <v>992894.98</v>
      </c>
    </row>
    <row r="17" spans="1:4" ht="48.75" customHeight="1">
      <c r="A17" s="29" t="s">
        <v>162</v>
      </c>
      <c r="B17" s="31" t="s">
        <v>153</v>
      </c>
      <c r="C17" s="31" t="s">
        <v>163</v>
      </c>
      <c r="D17" s="51">
        <v>17915109.74</v>
      </c>
    </row>
    <row r="18" spans="1:4" ht="19.5" customHeight="1">
      <c r="A18" s="29" t="s">
        <v>471</v>
      </c>
      <c r="B18" s="31" t="s">
        <v>153</v>
      </c>
      <c r="C18" s="31" t="s">
        <v>472</v>
      </c>
      <c r="D18" s="51">
        <v>950</v>
      </c>
    </row>
    <row r="19" spans="1:4" ht="31.5">
      <c r="A19" s="29" t="s">
        <v>3</v>
      </c>
      <c r="B19" s="31" t="s">
        <v>153</v>
      </c>
      <c r="C19" s="31" t="s">
        <v>2</v>
      </c>
      <c r="D19" s="51">
        <v>606833.83</v>
      </c>
    </row>
    <row r="20" spans="1:4" ht="22.5" customHeight="1">
      <c r="A20" s="132" t="s">
        <v>484</v>
      </c>
      <c r="B20" s="31" t="s">
        <v>153</v>
      </c>
      <c r="C20" s="31" t="s">
        <v>171</v>
      </c>
      <c r="D20" s="51">
        <v>90000</v>
      </c>
    </row>
    <row r="21" spans="1:4" ht="15.75">
      <c r="A21" s="29" t="s">
        <v>51</v>
      </c>
      <c r="B21" s="31" t="s">
        <v>153</v>
      </c>
      <c r="C21" s="30">
        <v>11</v>
      </c>
      <c r="D21" s="51">
        <v>715159</v>
      </c>
    </row>
    <row r="22" spans="1:4" ht="16.5" customHeight="1">
      <c r="A22" s="29" t="s">
        <v>166</v>
      </c>
      <c r="B22" s="31" t="s">
        <v>153</v>
      </c>
      <c r="C22" s="30">
        <v>13</v>
      </c>
      <c r="D22" s="51">
        <v>10726685.53</v>
      </c>
    </row>
    <row r="23" spans="1:4" ht="36" customHeight="1">
      <c r="A23" s="35" t="s">
        <v>6</v>
      </c>
      <c r="B23" s="32" t="s">
        <v>158</v>
      </c>
      <c r="C23" s="34"/>
      <c r="D23" s="108">
        <f>SUM(D24:D25)</f>
        <v>1097266.12</v>
      </c>
    </row>
    <row r="24" spans="1:4" ht="38.25" customHeight="1">
      <c r="A24" s="29" t="s">
        <v>7</v>
      </c>
      <c r="B24" s="31" t="s">
        <v>158</v>
      </c>
      <c r="C24" s="54" t="s">
        <v>175</v>
      </c>
      <c r="D24" s="51">
        <v>1017166.12</v>
      </c>
    </row>
    <row r="25" spans="1:4" ht="38.25" customHeight="1">
      <c r="A25" s="29" t="s">
        <v>524</v>
      </c>
      <c r="B25" s="31" t="s">
        <v>158</v>
      </c>
      <c r="C25" s="54" t="s">
        <v>525</v>
      </c>
      <c r="D25" s="51">
        <v>80100</v>
      </c>
    </row>
    <row r="26" spans="1:4" ht="21" customHeight="1">
      <c r="A26" s="35" t="s">
        <v>168</v>
      </c>
      <c r="B26" s="32" t="s">
        <v>163</v>
      </c>
      <c r="C26" s="33"/>
      <c r="D26" s="108">
        <f>SUM(D27+D28)</f>
        <v>1000542.57</v>
      </c>
    </row>
    <row r="27" spans="1:4" ht="26.25" customHeight="1">
      <c r="A27" s="29" t="s">
        <v>96</v>
      </c>
      <c r="B27" s="31" t="s">
        <v>163</v>
      </c>
      <c r="C27" s="54" t="s">
        <v>175</v>
      </c>
      <c r="D27" s="51">
        <v>99755</v>
      </c>
    </row>
    <row r="28" spans="1:4" ht="22.5" customHeight="1">
      <c r="A28" s="186" t="s">
        <v>536</v>
      </c>
      <c r="B28" s="31" t="s">
        <v>163</v>
      </c>
      <c r="C28" s="54" t="s">
        <v>537</v>
      </c>
      <c r="D28" s="51">
        <v>900787.57</v>
      </c>
    </row>
    <row r="29" spans="1:4" ht="21" customHeight="1">
      <c r="A29" s="130" t="s">
        <v>550</v>
      </c>
      <c r="B29" s="32" t="s">
        <v>472</v>
      </c>
      <c r="C29" s="33"/>
      <c r="D29" s="108">
        <f>SUM(D30+D31+D32)</f>
        <v>4132361.97</v>
      </c>
    </row>
    <row r="30" spans="1:4" ht="20.25" customHeight="1">
      <c r="A30" s="132" t="s">
        <v>551</v>
      </c>
      <c r="B30" s="31" t="s">
        <v>472</v>
      </c>
      <c r="C30" s="54" t="s">
        <v>155</v>
      </c>
      <c r="D30" s="51">
        <v>2647361.97</v>
      </c>
    </row>
    <row r="31" spans="1:4" ht="24" customHeight="1">
      <c r="A31" s="132" t="s">
        <v>565</v>
      </c>
      <c r="B31" s="31" t="s">
        <v>472</v>
      </c>
      <c r="C31" s="54" t="s">
        <v>158</v>
      </c>
      <c r="D31" s="51">
        <v>709900</v>
      </c>
    </row>
    <row r="32" spans="1:4" ht="21" customHeight="1">
      <c r="A32" s="132" t="s">
        <v>570</v>
      </c>
      <c r="B32" s="31" t="s">
        <v>472</v>
      </c>
      <c r="C32" s="54" t="s">
        <v>472</v>
      </c>
      <c r="D32" s="51">
        <v>775100</v>
      </c>
    </row>
    <row r="33" spans="1:4" s="3" customFormat="1" ht="22.5" customHeight="1">
      <c r="A33" s="72" t="s">
        <v>169</v>
      </c>
      <c r="B33" s="116" t="s">
        <v>171</v>
      </c>
      <c r="C33" s="71"/>
      <c r="D33" s="108">
        <f>SUM(D35+D34+D36+D37)</f>
        <v>296607692.39</v>
      </c>
    </row>
    <row r="34" spans="1:4" s="3" customFormat="1" ht="15.75" customHeight="1">
      <c r="A34" s="187" t="s">
        <v>170</v>
      </c>
      <c r="B34" s="22" t="s">
        <v>171</v>
      </c>
      <c r="C34" s="22" t="s">
        <v>153</v>
      </c>
      <c r="D34" s="51">
        <v>49239591.99</v>
      </c>
    </row>
    <row r="35" spans="1:4" ht="15.75">
      <c r="A35" s="187" t="s">
        <v>172</v>
      </c>
      <c r="B35" s="22" t="s">
        <v>171</v>
      </c>
      <c r="C35" s="22" t="s">
        <v>155</v>
      </c>
      <c r="D35" s="51">
        <v>239097018.27</v>
      </c>
    </row>
    <row r="36" spans="1:4" ht="24.75" customHeight="1">
      <c r="A36" s="187" t="s">
        <v>173</v>
      </c>
      <c r="B36" s="22" t="s">
        <v>171</v>
      </c>
      <c r="C36" s="22" t="s">
        <v>171</v>
      </c>
      <c r="D36" s="51">
        <v>1624519</v>
      </c>
    </row>
    <row r="37" spans="1:4" ht="23.25" customHeight="1">
      <c r="A37" s="187" t="s">
        <v>174</v>
      </c>
      <c r="B37" s="22" t="s">
        <v>171</v>
      </c>
      <c r="C37" s="22" t="s">
        <v>175</v>
      </c>
      <c r="D37" s="51">
        <v>6646563.13</v>
      </c>
    </row>
    <row r="38" spans="1:4" ht="22.5" customHeight="1">
      <c r="A38" s="72" t="s">
        <v>176</v>
      </c>
      <c r="B38" s="116" t="s">
        <v>178</v>
      </c>
      <c r="C38" s="116"/>
      <c r="D38" s="108">
        <f>SUM(D40+D39)</f>
        <v>10783221.41</v>
      </c>
    </row>
    <row r="39" spans="1:4" ht="19.5" customHeight="1">
      <c r="A39" s="187" t="s">
        <v>177</v>
      </c>
      <c r="B39" s="22" t="s">
        <v>178</v>
      </c>
      <c r="C39" s="22" t="s">
        <v>153</v>
      </c>
      <c r="D39" s="51">
        <v>9313182.1</v>
      </c>
    </row>
    <row r="40" spans="1:4" ht="24" customHeight="1">
      <c r="A40" s="187" t="s">
        <v>179</v>
      </c>
      <c r="B40" s="22" t="s">
        <v>178</v>
      </c>
      <c r="C40" s="22" t="s">
        <v>163</v>
      </c>
      <c r="D40" s="51">
        <v>1470039.31</v>
      </c>
    </row>
    <row r="41" spans="1:4" ht="21" customHeight="1">
      <c r="A41" s="72" t="s">
        <v>180</v>
      </c>
      <c r="B41" s="71">
        <v>10</v>
      </c>
      <c r="C41" s="71"/>
      <c r="D41" s="108">
        <f>SUM(D43+D42+D44)</f>
        <v>45099733.629999995</v>
      </c>
    </row>
    <row r="42" spans="1:4" ht="16.5" customHeight="1">
      <c r="A42" s="187" t="s">
        <v>181</v>
      </c>
      <c r="B42" s="188">
        <v>10</v>
      </c>
      <c r="C42" s="22" t="s">
        <v>153</v>
      </c>
      <c r="D42" s="51">
        <v>264986.32</v>
      </c>
    </row>
    <row r="43" spans="1:4" ht="15.75">
      <c r="A43" s="187" t="s">
        <v>184</v>
      </c>
      <c r="B43" s="188">
        <v>10</v>
      </c>
      <c r="C43" s="22" t="s">
        <v>158</v>
      </c>
      <c r="D43" s="51">
        <v>30085993.31</v>
      </c>
    </row>
    <row r="44" spans="1:4" ht="15.75">
      <c r="A44" s="187" t="s">
        <v>185</v>
      </c>
      <c r="B44" s="188">
        <v>10</v>
      </c>
      <c r="C44" s="22" t="s">
        <v>163</v>
      </c>
      <c r="D44" s="51">
        <v>14748754</v>
      </c>
    </row>
    <row r="45" spans="1:4" ht="15.75">
      <c r="A45" s="141" t="s">
        <v>658</v>
      </c>
      <c r="B45" s="71">
        <v>11</v>
      </c>
      <c r="C45" s="116" t="s">
        <v>659</v>
      </c>
      <c r="D45" s="108">
        <f>SUM(D46)</f>
        <v>72800</v>
      </c>
    </row>
    <row r="46" spans="1:4" ht="15.75">
      <c r="A46" s="187" t="s">
        <v>186</v>
      </c>
      <c r="B46" s="188">
        <v>11</v>
      </c>
      <c r="C46" s="22" t="s">
        <v>155</v>
      </c>
      <c r="D46" s="51">
        <v>72800</v>
      </c>
    </row>
    <row r="47" spans="1:4" ht="15.75">
      <c r="A47" s="141" t="s">
        <v>40</v>
      </c>
      <c r="B47" s="116" t="s">
        <v>188</v>
      </c>
      <c r="C47" s="116"/>
      <c r="D47" s="108">
        <f>SUM(D48)</f>
        <v>636936.97</v>
      </c>
    </row>
    <row r="48" spans="1:4" ht="15.75">
      <c r="A48" s="140" t="s">
        <v>41</v>
      </c>
      <c r="B48" s="22" t="s">
        <v>188</v>
      </c>
      <c r="C48" s="22" t="s">
        <v>153</v>
      </c>
      <c r="D48" s="51">
        <v>636936.97</v>
      </c>
    </row>
    <row r="49" spans="1:4" ht="47.25">
      <c r="A49" s="72" t="s">
        <v>189</v>
      </c>
      <c r="B49" s="71">
        <v>14</v>
      </c>
      <c r="C49" s="71"/>
      <c r="D49" s="108">
        <f>SUM(D50)</f>
        <v>9448494</v>
      </c>
    </row>
    <row r="50" spans="1:4" ht="31.5">
      <c r="A50" s="187" t="s">
        <v>190</v>
      </c>
      <c r="B50" s="188">
        <v>14</v>
      </c>
      <c r="C50" s="22" t="s">
        <v>153</v>
      </c>
      <c r="D50" s="51">
        <v>9448494</v>
      </c>
    </row>
  </sheetData>
  <sheetProtection/>
  <mergeCells count="3">
    <mergeCell ref="A10:C10"/>
    <mergeCell ref="B1:D8"/>
    <mergeCell ref="A9:D9"/>
  </mergeCells>
  <printOptions/>
  <pageMargins left="0.5905511811023623" right="0.1968503937007874" top="0.7480314960629921" bottom="0.7480314960629921" header="0.31496062992125984" footer="0.31496062992125984"/>
  <pageSetup blackAndWhite="1" fitToHeight="0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9"/>
  <sheetViews>
    <sheetView view="pageLayout" zoomScale="84" zoomScaleNormal="81" zoomScalePageLayoutView="84" workbookViewId="0" topLeftCell="A1">
      <selection activeCell="A1" sqref="A1:G339"/>
    </sheetView>
  </sheetViews>
  <sheetFormatPr defaultColWidth="9.140625" defaultRowHeight="15"/>
  <cols>
    <col min="1" max="1" width="75.00390625" style="0" customWidth="1"/>
    <col min="2" max="2" width="6.140625" style="0" customWidth="1"/>
    <col min="3" max="3" width="5.140625" style="0" customWidth="1"/>
    <col min="4" max="4" width="4.8515625" style="0" customWidth="1"/>
    <col min="5" max="5" width="12.00390625" style="0" customWidth="1"/>
    <col min="6" max="6" width="5.421875" style="0" customWidth="1"/>
    <col min="7" max="7" width="16.00390625" style="0" customWidth="1"/>
  </cols>
  <sheetData>
    <row r="1" spans="1:8" ht="15" customHeight="1">
      <c r="A1" s="24"/>
      <c r="B1" s="24"/>
      <c r="C1" s="189" t="s">
        <v>323</v>
      </c>
      <c r="D1" s="190"/>
      <c r="E1" s="190"/>
      <c r="F1" s="190"/>
      <c r="G1" s="190"/>
      <c r="H1" s="24"/>
    </row>
    <row r="2" spans="1:8" ht="15">
      <c r="A2" s="24"/>
      <c r="B2" s="24"/>
      <c r="C2" s="190"/>
      <c r="D2" s="190"/>
      <c r="E2" s="190"/>
      <c r="F2" s="190"/>
      <c r="G2" s="190"/>
      <c r="H2" s="24"/>
    </row>
    <row r="3" spans="1:8" ht="15">
      <c r="A3" s="24"/>
      <c r="B3" s="24"/>
      <c r="C3" s="190"/>
      <c r="D3" s="190"/>
      <c r="E3" s="190"/>
      <c r="F3" s="190"/>
      <c r="G3" s="190"/>
      <c r="H3" s="24"/>
    </row>
    <row r="4" spans="1:8" ht="15">
      <c r="A4" s="24"/>
      <c r="B4" s="24"/>
      <c r="C4" s="190"/>
      <c r="D4" s="190"/>
      <c r="E4" s="190"/>
      <c r="F4" s="190"/>
      <c r="G4" s="190"/>
      <c r="H4" s="24"/>
    </row>
    <row r="5" spans="1:8" ht="15">
      <c r="A5" s="24"/>
      <c r="B5" s="24"/>
      <c r="C5" s="190"/>
      <c r="D5" s="190"/>
      <c r="E5" s="190"/>
      <c r="F5" s="190"/>
      <c r="G5" s="190"/>
      <c r="H5" s="24"/>
    </row>
    <row r="6" spans="1:8" ht="15">
      <c r="A6" s="24"/>
      <c r="B6" s="24"/>
      <c r="C6" s="190"/>
      <c r="D6" s="190"/>
      <c r="E6" s="190"/>
      <c r="F6" s="190"/>
      <c r="G6" s="190"/>
      <c r="H6" s="24"/>
    </row>
    <row r="7" spans="1:8" ht="15">
      <c r="A7" s="46" t="s">
        <v>247</v>
      </c>
      <c r="B7" s="46"/>
      <c r="C7" s="190"/>
      <c r="D7" s="190"/>
      <c r="E7" s="190"/>
      <c r="F7" s="190"/>
      <c r="G7" s="190"/>
      <c r="H7" s="24"/>
    </row>
    <row r="8" spans="1:8" ht="37.5" customHeight="1">
      <c r="A8" s="24"/>
      <c r="B8" s="24"/>
      <c r="C8" s="190"/>
      <c r="D8" s="190"/>
      <c r="E8" s="190"/>
      <c r="F8" s="190"/>
      <c r="G8" s="190"/>
      <c r="H8" s="24"/>
    </row>
    <row r="9" spans="1:6" ht="18.75">
      <c r="A9" s="61"/>
      <c r="B9" s="61"/>
      <c r="C9" s="50"/>
      <c r="D9" s="50"/>
      <c r="E9" s="50"/>
      <c r="F9" s="50"/>
    </row>
    <row r="10" spans="1:6" ht="18.75">
      <c r="A10" s="196" t="s">
        <v>752</v>
      </c>
      <c r="B10" s="196"/>
      <c r="C10" s="197"/>
      <c r="D10" s="197"/>
      <c r="E10" s="197"/>
      <c r="F10" s="197"/>
    </row>
    <row r="11" spans="1:6" ht="18.75">
      <c r="A11" s="196" t="s">
        <v>753</v>
      </c>
      <c r="B11" s="196"/>
      <c r="C11" s="197"/>
      <c r="D11" s="197"/>
      <c r="E11" s="197"/>
      <c r="F11" s="197"/>
    </row>
    <row r="12" spans="3:7" ht="15.75">
      <c r="C12" s="6"/>
      <c r="G12" t="s">
        <v>122</v>
      </c>
    </row>
    <row r="13" spans="1:7" ht="24.75" customHeight="1">
      <c r="A13" s="5" t="s">
        <v>147</v>
      </c>
      <c r="B13" s="5" t="s">
        <v>123</v>
      </c>
      <c r="C13" s="5" t="s">
        <v>148</v>
      </c>
      <c r="D13" s="5" t="s">
        <v>149</v>
      </c>
      <c r="E13" s="5" t="s">
        <v>150</v>
      </c>
      <c r="F13" s="5" t="s">
        <v>151</v>
      </c>
      <c r="G13" s="20" t="s">
        <v>249</v>
      </c>
    </row>
    <row r="14" spans="1:7" ht="15.75">
      <c r="A14" s="129" t="s">
        <v>670</v>
      </c>
      <c r="B14" s="151" t="s">
        <v>191</v>
      </c>
      <c r="C14" s="31"/>
      <c r="D14" s="31"/>
      <c r="E14" s="31"/>
      <c r="F14" s="31"/>
      <c r="G14" s="108">
        <f>SUM(G15+G117+G131+G184+G255+G281+G323+G328+G334+G148)</f>
        <v>401150725.14000005</v>
      </c>
    </row>
    <row r="15" spans="1:7" ht="15.75">
      <c r="A15" s="129" t="s">
        <v>152</v>
      </c>
      <c r="B15" s="151" t="s">
        <v>191</v>
      </c>
      <c r="C15" s="32" t="s">
        <v>153</v>
      </c>
      <c r="D15" s="32"/>
      <c r="E15" s="32"/>
      <c r="F15" s="32"/>
      <c r="G15" s="108">
        <f>SUM(G16+G21+G28+G66+G79+G84+G75+G61)</f>
        <v>32271676.08</v>
      </c>
    </row>
    <row r="16" spans="1:7" ht="31.5">
      <c r="A16" s="130" t="s">
        <v>154</v>
      </c>
      <c r="B16" s="151" t="s">
        <v>191</v>
      </c>
      <c r="C16" s="32" t="s">
        <v>153</v>
      </c>
      <c r="D16" s="32" t="s">
        <v>155</v>
      </c>
      <c r="E16" s="32"/>
      <c r="F16" s="32"/>
      <c r="G16" s="108">
        <f>SUM(G17)</f>
        <v>1224043</v>
      </c>
    </row>
    <row r="17" spans="1:7" ht="24" customHeight="1">
      <c r="A17" s="130" t="s">
        <v>442</v>
      </c>
      <c r="B17" s="151" t="s">
        <v>191</v>
      </c>
      <c r="C17" s="32" t="s">
        <v>153</v>
      </c>
      <c r="D17" s="32" t="s">
        <v>155</v>
      </c>
      <c r="E17" s="32" t="s">
        <v>33</v>
      </c>
      <c r="F17" s="32"/>
      <c r="G17" s="108">
        <f>SUM(G18)</f>
        <v>1224043</v>
      </c>
    </row>
    <row r="18" spans="1:7" ht="20.25" customHeight="1">
      <c r="A18" s="131" t="s">
        <v>443</v>
      </c>
      <c r="B18" s="151" t="s">
        <v>191</v>
      </c>
      <c r="C18" s="31" t="s">
        <v>153</v>
      </c>
      <c r="D18" s="31" t="s">
        <v>155</v>
      </c>
      <c r="E18" s="31" t="s">
        <v>34</v>
      </c>
      <c r="F18" s="31"/>
      <c r="G18" s="51">
        <f>SUM(G19)</f>
        <v>1224043</v>
      </c>
    </row>
    <row r="19" spans="1:7" ht="18.75" customHeight="1">
      <c r="A19" s="132" t="s">
        <v>35</v>
      </c>
      <c r="B19" s="151" t="s">
        <v>191</v>
      </c>
      <c r="C19" s="31" t="s">
        <v>153</v>
      </c>
      <c r="D19" s="31" t="s">
        <v>155</v>
      </c>
      <c r="E19" s="31" t="s">
        <v>77</v>
      </c>
      <c r="F19" s="31"/>
      <c r="G19" s="51">
        <f>SUM(G20)</f>
        <v>1224043</v>
      </c>
    </row>
    <row r="20" spans="1:7" ht="48" customHeight="1">
      <c r="A20" s="29" t="s">
        <v>36</v>
      </c>
      <c r="B20" s="151" t="s">
        <v>191</v>
      </c>
      <c r="C20" s="31" t="s">
        <v>153</v>
      </c>
      <c r="D20" s="31" t="s">
        <v>155</v>
      </c>
      <c r="E20" s="31" t="s">
        <v>77</v>
      </c>
      <c r="F20" s="31" t="s">
        <v>156</v>
      </c>
      <c r="G20" s="51">
        <v>1224043</v>
      </c>
    </row>
    <row r="21" spans="1:7" ht="34.5" customHeight="1">
      <c r="A21" s="130" t="s">
        <v>157</v>
      </c>
      <c r="B21" s="151" t="s">
        <v>191</v>
      </c>
      <c r="C21" s="32" t="s">
        <v>153</v>
      </c>
      <c r="D21" s="32" t="s">
        <v>158</v>
      </c>
      <c r="E21" s="32"/>
      <c r="F21" s="32"/>
      <c r="G21" s="108">
        <f>SUM(,G22)</f>
        <v>992894.98</v>
      </c>
    </row>
    <row r="22" spans="1:7" ht="19.5" customHeight="1">
      <c r="A22" s="130" t="s">
        <v>444</v>
      </c>
      <c r="B22" s="151" t="s">
        <v>191</v>
      </c>
      <c r="C22" s="32" t="s">
        <v>153</v>
      </c>
      <c r="D22" s="32" t="s">
        <v>158</v>
      </c>
      <c r="E22" s="32" t="s">
        <v>56</v>
      </c>
      <c r="F22" s="32"/>
      <c r="G22" s="108">
        <f>SUM(G23)</f>
        <v>992894.98</v>
      </c>
    </row>
    <row r="23" spans="1:7" ht="18.75" customHeight="1">
      <c r="A23" s="132" t="s">
        <v>445</v>
      </c>
      <c r="B23" s="151" t="s">
        <v>191</v>
      </c>
      <c r="C23" s="31" t="s">
        <v>153</v>
      </c>
      <c r="D23" s="31" t="s">
        <v>158</v>
      </c>
      <c r="E23" s="31" t="s">
        <v>446</v>
      </c>
      <c r="F23" s="31"/>
      <c r="G23" s="51">
        <f>SUM(G24)</f>
        <v>992894.98</v>
      </c>
    </row>
    <row r="24" spans="1:7" ht="20.25" customHeight="1">
      <c r="A24" s="132" t="s">
        <v>35</v>
      </c>
      <c r="B24" s="151" t="s">
        <v>191</v>
      </c>
      <c r="C24" s="31" t="s">
        <v>153</v>
      </c>
      <c r="D24" s="31" t="s">
        <v>158</v>
      </c>
      <c r="E24" s="31" t="s">
        <v>447</v>
      </c>
      <c r="F24" s="31"/>
      <c r="G24" s="51">
        <f>SUM(G25:G26,G27)</f>
        <v>992894.98</v>
      </c>
    </row>
    <row r="25" spans="1:7" ht="48" customHeight="1">
      <c r="A25" s="29" t="s">
        <v>36</v>
      </c>
      <c r="B25" s="151" t="s">
        <v>191</v>
      </c>
      <c r="C25" s="31" t="s">
        <v>153</v>
      </c>
      <c r="D25" s="31" t="s">
        <v>158</v>
      </c>
      <c r="E25" s="31" t="s">
        <v>447</v>
      </c>
      <c r="F25" s="31" t="s">
        <v>156</v>
      </c>
      <c r="G25" s="51">
        <v>911666.63</v>
      </c>
    </row>
    <row r="26" spans="1:7" ht="16.5" customHeight="1">
      <c r="A26" s="132" t="s">
        <v>39</v>
      </c>
      <c r="B26" s="151" t="s">
        <v>191</v>
      </c>
      <c r="C26" s="31" t="s">
        <v>153</v>
      </c>
      <c r="D26" s="31" t="s">
        <v>158</v>
      </c>
      <c r="E26" s="31" t="s">
        <v>447</v>
      </c>
      <c r="F26" s="31" t="s">
        <v>159</v>
      </c>
      <c r="G26" s="51">
        <v>81072.1</v>
      </c>
    </row>
    <row r="27" spans="1:7" ht="16.5" customHeight="1">
      <c r="A27" s="132" t="s">
        <v>161</v>
      </c>
      <c r="B27" s="151" t="s">
        <v>191</v>
      </c>
      <c r="C27" s="31" t="s">
        <v>153</v>
      </c>
      <c r="D27" s="31" t="s">
        <v>158</v>
      </c>
      <c r="E27" s="31" t="s">
        <v>447</v>
      </c>
      <c r="F27" s="31" t="s">
        <v>160</v>
      </c>
      <c r="G27" s="51">
        <v>156.25</v>
      </c>
    </row>
    <row r="28" spans="1:7" ht="60" customHeight="1">
      <c r="A28" s="35" t="s">
        <v>162</v>
      </c>
      <c r="B28" s="151" t="s">
        <v>191</v>
      </c>
      <c r="C28" s="32" t="s">
        <v>153</v>
      </c>
      <c r="D28" s="32" t="s">
        <v>163</v>
      </c>
      <c r="E28" s="32"/>
      <c r="F28" s="32"/>
      <c r="G28" s="108">
        <f>SUM(G29+G37+G42+G47+G51+G57)</f>
        <v>17915109.740000002</v>
      </c>
    </row>
    <row r="29" spans="1:7" ht="42.75" customHeight="1">
      <c r="A29" s="35" t="s">
        <v>448</v>
      </c>
      <c r="B29" s="151" t="s">
        <v>191</v>
      </c>
      <c r="C29" s="32" t="s">
        <v>153</v>
      </c>
      <c r="D29" s="32" t="s">
        <v>163</v>
      </c>
      <c r="E29" s="34" t="s">
        <v>43</v>
      </c>
      <c r="F29" s="32"/>
      <c r="G29" s="108">
        <f>SUM(G30+G34)</f>
        <v>2133000</v>
      </c>
    </row>
    <row r="30" spans="1:7" ht="47.25">
      <c r="A30" s="67" t="s">
        <v>449</v>
      </c>
      <c r="B30" s="151" t="s">
        <v>191</v>
      </c>
      <c r="C30" s="36" t="s">
        <v>153</v>
      </c>
      <c r="D30" s="22" t="s">
        <v>163</v>
      </c>
      <c r="E30" s="30" t="s">
        <v>69</v>
      </c>
      <c r="F30" s="31"/>
      <c r="G30" s="51">
        <f>SUM(G31)</f>
        <v>1422000</v>
      </c>
    </row>
    <row r="31" spans="1:7" ht="31.5">
      <c r="A31" s="132" t="s">
        <v>73</v>
      </c>
      <c r="B31" s="151" t="s">
        <v>191</v>
      </c>
      <c r="C31" s="36" t="s">
        <v>153</v>
      </c>
      <c r="D31" s="22" t="s">
        <v>163</v>
      </c>
      <c r="E31" s="30" t="s">
        <v>450</v>
      </c>
      <c r="F31" s="31"/>
      <c r="G31" s="51">
        <f>SUM(G32:G33)</f>
        <v>1422000</v>
      </c>
    </row>
    <row r="32" spans="1:7" ht="48.75" customHeight="1">
      <c r="A32" s="29" t="s">
        <v>36</v>
      </c>
      <c r="B32" s="151" t="s">
        <v>191</v>
      </c>
      <c r="C32" s="36" t="s">
        <v>153</v>
      </c>
      <c r="D32" s="22" t="s">
        <v>163</v>
      </c>
      <c r="E32" s="30" t="s">
        <v>450</v>
      </c>
      <c r="F32" s="31" t="s">
        <v>156</v>
      </c>
      <c r="G32" s="51">
        <v>1402176.78</v>
      </c>
    </row>
    <row r="33" spans="1:7" ht="14.25" customHeight="1">
      <c r="A33" s="132" t="s">
        <v>39</v>
      </c>
      <c r="B33" s="151" t="s">
        <v>191</v>
      </c>
      <c r="C33" s="36" t="s">
        <v>153</v>
      </c>
      <c r="D33" s="22" t="s">
        <v>163</v>
      </c>
      <c r="E33" s="30" t="s">
        <v>450</v>
      </c>
      <c r="F33" s="31" t="s">
        <v>159</v>
      </c>
      <c r="G33" s="51">
        <v>19823.22</v>
      </c>
    </row>
    <row r="34" spans="1:7" ht="19.5" customHeight="1">
      <c r="A34" s="29" t="s">
        <v>451</v>
      </c>
      <c r="B34" s="151" t="s">
        <v>191</v>
      </c>
      <c r="C34" s="31" t="s">
        <v>153</v>
      </c>
      <c r="D34" s="31" t="s">
        <v>163</v>
      </c>
      <c r="E34" s="30" t="s">
        <v>76</v>
      </c>
      <c r="F34" s="31"/>
      <c r="G34" s="51">
        <f>SUM(G35)</f>
        <v>711000</v>
      </c>
    </row>
    <row r="35" spans="1:7" ht="51.75" customHeight="1">
      <c r="A35" s="29" t="s">
        <v>44</v>
      </c>
      <c r="B35" s="151" t="s">
        <v>191</v>
      </c>
      <c r="C35" s="31" t="s">
        <v>153</v>
      </c>
      <c r="D35" s="31" t="s">
        <v>163</v>
      </c>
      <c r="E35" s="30" t="s">
        <v>452</v>
      </c>
      <c r="F35" s="31"/>
      <c r="G35" s="51">
        <f>SUM(G36:G36)</f>
        <v>711000</v>
      </c>
    </row>
    <row r="36" spans="1:7" ht="54.75" customHeight="1">
      <c r="A36" s="29" t="s">
        <v>36</v>
      </c>
      <c r="B36" s="151" t="s">
        <v>191</v>
      </c>
      <c r="C36" s="31" t="s">
        <v>153</v>
      </c>
      <c r="D36" s="31" t="s">
        <v>163</v>
      </c>
      <c r="E36" s="30" t="s">
        <v>452</v>
      </c>
      <c r="F36" s="31" t="s">
        <v>156</v>
      </c>
      <c r="G36" s="51">
        <v>711000</v>
      </c>
    </row>
    <row r="37" spans="1:7" ht="39" customHeight="1">
      <c r="A37" s="128" t="s">
        <v>453</v>
      </c>
      <c r="B37" s="151" t="s">
        <v>191</v>
      </c>
      <c r="C37" s="32" t="s">
        <v>153</v>
      </c>
      <c r="D37" s="32" t="s">
        <v>163</v>
      </c>
      <c r="E37" s="34" t="s">
        <v>59</v>
      </c>
      <c r="F37" s="32"/>
      <c r="G37" s="108">
        <f>SUM(G38)</f>
        <v>198528</v>
      </c>
    </row>
    <row r="38" spans="1:7" ht="49.5" customHeight="1">
      <c r="A38" s="67" t="s">
        <v>454</v>
      </c>
      <c r="B38" s="151" t="s">
        <v>191</v>
      </c>
      <c r="C38" s="31" t="s">
        <v>153</v>
      </c>
      <c r="D38" s="31" t="s">
        <v>163</v>
      </c>
      <c r="E38" s="31" t="s">
        <v>455</v>
      </c>
      <c r="F38" s="31"/>
      <c r="G38" s="51">
        <f>SUM(G39)</f>
        <v>198528</v>
      </c>
    </row>
    <row r="39" spans="1:7" ht="19.5" customHeight="1">
      <c r="A39" s="133" t="s">
        <v>143</v>
      </c>
      <c r="B39" s="151" t="s">
        <v>191</v>
      </c>
      <c r="C39" s="31" t="s">
        <v>153</v>
      </c>
      <c r="D39" s="31" t="s">
        <v>163</v>
      </c>
      <c r="E39" s="31" t="s">
        <v>456</v>
      </c>
      <c r="F39" s="31"/>
      <c r="G39" s="51">
        <f>SUM(G40:G41)</f>
        <v>198528</v>
      </c>
    </row>
    <row r="40" spans="1:7" ht="63">
      <c r="A40" s="29" t="s">
        <v>36</v>
      </c>
      <c r="B40" s="151" t="s">
        <v>191</v>
      </c>
      <c r="C40" s="31" t="s">
        <v>153</v>
      </c>
      <c r="D40" s="31" t="s">
        <v>163</v>
      </c>
      <c r="E40" s="31" t="s">
        <v>456</v>
      </c>
      <c r="F40" s="31" t="s">
        <v>156</v>
      </c>
      <c r="G40" s="51">
        <v>116316</v>
      </c>
    </row>
    <row r="41" spans="1:7" ht="21.75" customHeight="1">
      <c r="A41" s="132" t="s">
        <v>39</v>
      </c>
      <c r="B41" s="151" t="s">
        <v>191</v>
      </c>
      <c r="C41" s="31" t="s">
        <v>153</v>
      </c>
      <c r="D41" s="31" t="s">
        <v>163</v>
      </c>
      <c r="E41" s="31" t="s">
        <v>456</v>
      </c>
      <c r="F41" s="31" t="s">
        <v>159</v>
      </c>
      <c r="G41" s="51">
        <v>82212</v>
      </c>
    </row>
    <row r="42" spans="1:7" ht="31.5" customHeight="1">
      <c r="A42" s="134" t="s">
        <v>457</v>
      </c>
      <c r="B42" s="151" t="s">
        <v>191</v>
      </c>
      <c r="C42" s="32" t="s">
        <v>153</v>
      </c>
      <c r="D42" s="32" t="s">
        <v>163</v>
      </c>
      <c r="E42" s="32" t="s">
        <v>47</v>
      </c>
      <c r="F42" s="32"/>
      <c r="G42" s="108">
        <f>SUM(G43)</f>
        <v>237000</v>
      </c>
    </row>
    <row r="43" spans="1:7" ht="54.75" customHeight="1">
      <c r="A43" s="67" t="s">
        <v>458</v>
      </c>
      <c r="B43" s="151" t="s">
        <v>191</v>
      </c>
      <c r="C43" s="31" t="s">
        <v>153</v>
      </c>
      <c r="D43" s="31" t="s">
        <v>163</v>
      </c>
      <c r="E43" s="31" t="s">
        <v>262</v>
      </c>
      <c r="F43" s="31"/>
      <c r="G43" s="51">
        <f>SUM(G44)</f>
        <v>237000</v>
      </c>
    </row>
    <row r="44" spans="1:7" ht="37.5" customHeight="1">
      <c r="A44" s="109" t="s">
        <v>459</v>
      </c>
      <c r="B44" s="151" t="s">
        <v>191</v>
      </c>
      <c r="C44" s="31" t="s">
        <v>153</v>
      </c>
      <c r="D44" s="31" t="s">
        <v>163</v>
      </c>
      <c r="E44" s="31" t="s">
        <v>460</v>
      </c>
      <c r="F44" s="31"/>
      <c r="G44" s="51">
        <f>SUM(G45:G46)</f>
        <v>237000</v>
      </c>
    </row>
    <row r="45" spans="1:7" ht="49.5" customHeight="1">
      <c r="A45" s="29" t="s">
        <v>36</v>
      </c>
      <c r="B45" s="151" t="s">
        <v>191</v>
      </c>
      <c r="C45" s="31" t="s">
        <v>153</v>
      </c>
      <c r="D45" s="31" t="s">
        <v>163</v>
      </c>
      <c r="E45" s="31" t="s">
        <v>460</v>
      </c>
      <c r="F45" s="31" t="s">
        <v>156</v>
      </c>
      <c r="G45" s="51">
        <v>235500</v>
      </c>
    </row>
    <row r="46" spans="1:7" ht="19.5" customHeight="1">
      <c r="A46" s="132" t="s">
        <v>39</v>
      </c>
      <c r="B46" s="151" t="s">
        <v>191</v>
      </c>
      <c r="C46" s="31" t="s">
        <v>153</v>
      </c>
      <c r="D46" s="31" t="s">
        <v>163</v>
      </c>
      <c r="E46" s="31" t="s">
        <v>460</v>
      </c>
      <c r="F46" s="31" t="s">
        <v>159</v>
      </c>
      <c r="G46" s="51">
        <v>1500</v>
      </c>
    </row>
    <row r="47" spans="1:7" ht="47.25">
      <c r="A47" s="134" t="s">
        <v>461</v>
      </c>
      <c r="B47" s="151" t="s">
        <v>191</v>
      </c>
      <c r="C47" s="32" t="s">
        <v>153</v>
      </c>
      <c r="D47" s="32" t="s">
        <v>163</v>
      </c>
      <c r="E47" s="34" t="s">
        <v>462</v>
      </c>
      <c r="F47" s="31"/>
      <c r="G47" s="108">
        <f>SUM(G50+G49)</f>
        <v>237000</v>
      </c>
    </row>
    <row r="48" spans="1:7" ht="18" customHeight="1">
      <c r="A48" s="133" t="s">
        <v>463</v>
      </c>
      <c r="B48" s="151" t="s">
        <v>191</v>
      </c>
      <c r="C48" s="31" t="s">
        <v>153</v>
      </c>
      <c r="D48" s="31" t="s">
        <v>163</v>
      </c>
      <c r="E48" s="30" t="s">
        <v>464</v>
      </c>
      <c r="F48" s="31"/>
      <c r="G48" s="51">
        <f>SUM(G49:G50)</f>
        <v>237000</v>
      </c>
    </row>
    <row r="49" spans="1:7" ht="50.25" customHeight="1">
      <c r="A49" s="29" t="s">
        <v>36</v>
      </c>
      <c r="B49" s="151" t="s">
        <v>191</v>
      </c>
      <c r="C49" s="31" t="s">
        <v>153</v>
      </c>
      <c r="D49" s="31" t="s">
        <v>163</v>
      </c>
      <c r="E49" s="30" t="s">
        <v>464</v>
      </c>
      <c r="F49" s="31" t="s">
        <v>156</v>
      </c>
      <c r="G49" s="51">
        <v>229000</v>
      </c>
    </row>
    <row r="50" spans="1:7" ht="21" customHeight="1">
      <c r="A50" s="132" t="s">
        <v>39</v>
      </c>
      <c r="B50" s="151" t="s">
        <v>191</v>
      </c>
      <c r="C50" s="31" t="s">
        <v>153</v>
      </c>
      <c r="D50" s="31" t="s">
        <v>163</v>
      </c>
      <c r="E50" s="30" t="s">
        <v>464</v>
      </c>
      <c r="F50" s="31" t="s">
        <v>159</v>
      </c>
      <c r="G50" s="51">
        <v>8000</v>
      </c>
    </row>
    <row r="51" spans="1:7" ht="39.75" customHeight="1">
      <c r="A51" s="130" t="s">
        <v>84</v>
      </c>
      <c r="B51" s="151" t="s">
        <v>191</v>
      </c>
      <c r="C51" s="32" t="s">
        <v>153</v>
      </c>
      <c r="D51" s="32" t="s">
        <v>163</v>
      </c>
      <c r="E51" s="32" t="s">
        <v>37</v>
      </c>
      <c r="F51" s="32"/>
      <c r="G51" s="108">
        <f>SUM(G52)</f>
        <v>14872581.74</v>
      </c>
    </row>
    <row r="52" spans="1:7" ht="26.25" customHeight="1">
      <c r="A52" s="132" t="s">
        <v>465</v>
      </c>
      <c r="B52" s="151" t="s">
        <v>191</v>
      </c>
      <c r="C52" s="31" t="s">
        <v>153</v>
      </c>
      <c r="D52" s="31" t="s">
        <v>163</v>
      </c>
      <c r="E52" s="31" t="s">
        <v>38</v>
      </c>
      <c r="F52" s="31"/>
      <c r="G52" s="51">
        <f>SUM(G53,)</f>
        <v>14872581.74</v>
      </c>
    </row>
    <row r="53" spans="1:7" ht="18" customHeight="1">
      <c r="A53" s="132" t="s">
        <v>35</v>
      </c>
      <c r="B53" s="151" t="s">
        <v>191</v>
      </c>
      <c r="C53" s="31" t="s">
        <v>153</v>
      </c>
      <c r="D53" s="31" t="s">
        <v>163</v>
      </c>
      <c r="E53" s="31" t="s">
        <v>78</v>
      </c>
      <c r="F53" s="31"/>
      <c r="G53" s="51">
        <f>SUM(G54:G56)</f>
        <v>14872581.74</v>
      </c>
    </row>
    <row r="54" spans="1:7" ht="36" customHeight="1">
      <c r="A54" s="29" t="s">
        <v>36</v>
      </c>
      <c r="B54" s="151" t="s">
        <v>191</v>
      </c>
      <c r="C54" s="31" t="s">
        <v>153</v>
      </c>
      <c r="D54" s="31" t="s">
        <v>163</v>
      </c>
      <c r="E54" s="31" t="s">
        <v>78</v>
      </c>
      <c r="F54" s="31" t="s">
        <v>156</v>
      </c>
      <c r="G54" s="51">
        <v>13661751.49</v>
      </c>
    </row>
    <row r="55" spans="1:7" ht="25.5" customHeight="1">
      <c r="A55" s="132" t="s">
        <v>39</v>
      </c>
      <c r="B55" s="151" t="s">
        <v>191</v>
      </c>
      <c r="C55" s="31" t="s">
        <v>153</v>
      </c>
      <c r="D55" s="31" t="s">
        <v>163</v>
      </c>
      <c r="E55" s="31" t="s">
        <v>78</v>
      </c>
      <c r="F55" s="31" t="s">
        <v>159</v>
      </c>
      <c r="G55" s="51">
        <v>1133921.42</v>
      </c>
    </row>
    <row r="56" spans="1:7" ht="18.75" customHeight="1">
      <c r="A56" s="132" t="s">
        <v>161</v>
      </c>
      <c r="B56" s="151" t="s">
        <v>191</v>
      </c>
      <c r="C56" s="31" t="s">
        <v>153</v>
      </c>
      <c r="D56" s="31" t="s">
        <v>163</v>
      </c>
      <c r="E56" s="31" t="s">
        <v>78</v>
      </c>
      <c r="F56" s="31" t="s">
        <v>160</v>
      </c>
      <c r="G56" s="51">
        <v>76908.83</v>
      </c>
    </row>
    <row r="57" spans="1:7" ht="27.75" customHeight="1">
      <c r="A57" s="35" t="s">
        <v>466</v>
      </c>
      <c r="B57" s="151" t="s">
        <v>191</v>
      </c>
      <c r="C57" s="32" t="s">
        <v>153</v>
      </c>
      <c r="D57" s="32" t="s">
        <v>163</v>
      </c>
      <c r="E57" s="34" t="s">
        <v>467</v>
      </c>
      <c r="F57" s="32"/>
      <c r="G57" s="108">
        <f>SUM(G58)</f>
        <v>237000</v>
      </c>
    </row>
    <row r="58" spans="1:7" ht="18" customHeight="1">
      <c r="A58" s="29" t="s">
        <v>468</v>
      </c>
      <c r="B58" s="151" t="s">
        <v>191</v>
      </c>
      <c r="C58" s="31" t="s">
        <v>153</v>
      </c>
      <c r="D58" s="31" t="s">
        <v>163</v>
      </c>
      <c r="E58" s="30" t="s">
        <v>469</v>
      </c>
      <c r="F58" s="31"/>
      <c r="G58" s="51">
        <f>SUM(G60:G60)</f>
        <v>237000</v>
      </c>
    </row>
    <row r="59" spans="1:7" ht="31.5" customHeight="1">
      <c r="A59" s="67" t="s">
        <v>142</v>
      </c>
      <c r="B59" s="151" t="s">
        <v>191</v>
      </c>
      <c r="C59" s="31" t="s">
        <v>153</v>
      </c>
      <c r="D59" s="31" t="s">
        <v>163</v>
      </c>
      <c r="E59" s="30" t="s">
        <v>470</v>
      </c>
      <c r="F59" s="31"/>
      <c r="G59" s="51">
        <v>237000</v>
      </c>
    </row>
    <row r="60" spans="1:7" ht="45.75" customHeight="1">
      <c r="A60" s="29" t="s">
        <v>36</v>
      </c>
      <c r="B60" s="151" t="s">
        <v>191</v>
      </c>
      <c r="C60" s="31" t="s">
        <v>153</v>
      </c>
      <c r="D60" s="31" t="s">
        <v>163</v>
      </c>
      <c r="E60" s="30" t="s">
        <v>470</v>
      </c>
      <c r="F60" s="31" t="s">
        <v>156</v>
      </c>
      <c r="G60" s="51">
        <v>237000</v>
      </c>
    </row>
    <row r="61" spans="1:7" ht="15.75">
      <c r="A61" s="35" t="s">
        <v>471</v>
      </c>
      <c r="B61" s="151" t="s">
        <v>191</v>
      </c>
      <c r="C61" s="32" t="s">
        <v>153</v>
      </c>
      <c r="D61" s="32" t="s">
        <v>472</v>
      </c>
      <c r="E61" s="30"/>
      <c r="F61" s="31"/>
      <c r="G61" s="51">
        <f>SUM(G62)</f>
        <v>950</v>
      </c>
    </row>
    <row r="62" spans="1:7" ht="20.25" customHeight="1">
      <c r="A62" s="29" t="s">
        <v>466</v>
      </c>
      <c r="B62" s="151" t="s">
        <v>191</v>
      </c>
      <c r="C62" s="32" t="s">
        <v>153</v>
      </c>
      <c r="D62" s="32" t="s">
        <v>472</v>
      </c>
      <c r="E62" s="30" t="s">
        <v>467</v>
      </c>
      <c r="F62" s="31"/>
      <c r="G62" s="51">
        <f>SUM(G63)</f>
        <v>950</v>
      </c>
    </row>
    <row r="63" spans="1:7" ht="15.75" customHeight="1">
      <c r="A63" s="29" t="s">
        <v>468</v>
      </c>
      <c r="B63" s="151" t="s">
        <v>191</v>
      </c>
      <c r="C63" s="32" t="s">
        <v>153</v>
      </c>
      <c r="D63" s="32" t="s">
        <v>472</v>
      </c>
      <c r="E63" s="30" t="s">
        <v>469</v>
      </c>
      <c r="F63" s="31"/>
      <c r="G63" s="51">
        <f>SUM(G64)</f>
        <v>950</v>
      </c>
    </row>
    <row r="64" spans="1:7" ht="36" customHeight="1">
      <c r="A64" s="29" t="s">
        <v>473</v>
      </c>
      <c r="B64" s="151" t="s">
        <v>191</v>
      </c>
      <c r="C64" s="32" t="s">
        <v>153</v>
      </c>
      <c r="D64" s="32" t="s">
        <v>472</v>
      </c>
      <c r="E64" s="30" t="s">
        <v>474</v>
      </c>
      <c r="F64" s="31"/>
      <c r="G64" s="51">
        <f>SUM(G65)</f>
        <v>950</v>
      </c>
    </row>
    <row r="65" spans="1:7" ht="19.5" customHeight="1">
      <c r="A65" s="132" t="s">
        <v>39</v>
      </c>
      <c r="B65" s="151" t="s">
        <v>191</v>
      </c>
      <c r="C65" s="32" t="s">
        <v>153</v>
      </c>
      <c r="D65" s="32" t="s">
        <v>472</v>
      </c>
      <c r="E65" s="30" t="s">
        <v>475</v>
      </c>
      <c r="F65" s="31" t="s">
        <v>159</v>
      </c>
      <c r="G65" s="51">
        <v>950</v>
      </c>
    </row>
    <row r="66" spans="1:7" ht="34.5" customHeight="1">
      <c r="A66" s="35" t="s">
        <v>3</v>
      </c>
      <c r="B66" s="151" t="s">
        <v>191</v>
      </c>
      <c r="C66" s="32" t="s">
        <v>153</v>
      </c>
      <c r="D66" s="32" t="s">
        <v>2</v>
      </c>
      <c r="E66" s="32"/>
      <c r="F66" s="32"/>
      <c r="G66" s="108">
        <f>SUM(G67)</f>
        <v>606833.83</v>
      </c>
    </row>
    <row r="67" spans="1:7" ht="26.25" customHeight="1">
      <c r="A67" s="110" t="s">
        <v>476</v>
      </c>
      <c r="B67" s="151" t="s">
        <v>191</v>
      </c>
      <c r="C67" s="31" t="s">
        <v>153</v>
      </c>
      <c r="D67" s="31" t="s">
        <v>2</v>
      </c>
      <c r="E67" s="31" t="s">
        <v>54</v>
      </c>
      <c r="F67" s="31"/>
      <c r="G67" s="51">
        <f>SUM(G68+G71)</f>
        <v>606833.83</v>
      </c>
    </row>
    <row r="68" spans="1:7" ht="29.25" customHeight="1">
      <c r="A68" s="110" t="s">
        <v>477</v>
      </c>
      <c r="B68" s="151" t="s">
        <v>191</v>
      </c>
      <c r="C68" s="31" t="s">
        <v>153</v>
      </c>
      <c r="D68" s="31" t="s">
        <v>2</v>
      </c>
      <c r="E68" s="31" t="s">
        <v>55</v>
      </c>
      <c r="F68" s="31"/>
      <c r="G68" s="51">
        <f>SUM(G69)</f>
        <v>556062.46</v>
      </c>
    </row>
    <row r="69" spans="1:7" ht="18" customHeight="1">
      <c r="A69" s="132" t="s">
        <v>35</v>
      </c>
      <c r="B69" s="151" t="s">
        <v>191</v>
      </c>
      <c r="C69" s="31" t="s">
        <v>153</v>
      </c>
      <c r="D69" s="31" t="s">
        <v>2</v>
      </c>
      <c r="E69" s="31" t="s">
        <v>478</v>
      </c>
      <c r="F69" s="31"/>
      <c r="G69" s="51">
        <f>SUM(G70)</f>
        <v>556062.46</v>
      </c>
    </row>
    <row r="70" spans="1:7" ht="63">
      <c r="A70" s="29" t="s">
        <v>36</v>
      </c>
      <c r="B70" s="151" t="s">
        <v>191</v>
      </c>
      <c r="C70" s="31" t="s">
        <v>479</v>
      </c>
      <c r="D70" s="31" t="s">
        <v>480</v>
      </c>
      <c r="E70" s="31" t="s">
        <v>478</v>
      </c>
      <c r="F70" s="31" t="s">
        <v>156</v>
      </c>
      <c r="G70" s="51">
        <v>556062.46</v>
      </c>
    </row>
    <row r="71" spans="1:7" ht="15.75">
      <c r="A71" s="110" t="s">
        <v>481</v>
      </c>
      <c r="B71" s="151" t="s">
        <v>191</v>
      </c>
      <c r="C71" s="31" t="s">
        <v>153</v>
      </c>
      <c r="D71" s="31" t="s">
        <v>2</v>
      </c>
      <c r="E71" s="31" t="s">
        <v>482</v>
      </c>
      <c r="F71" s="31"/>
      <c r="G71" s="51">
        <f>SUM(G72)</f>
        <v>50771.37</v>
      </c>
    </row>
    <row r="72" spans="1:7" ht="18.75" customHeight="1">
      <c r="A72" s="132" t="s">
        <v>35</v>
      </c>
      <c r="B72" s="151" t="s">
        <v>191</v>
      </c>
      <c r="C72" s="31" t="s">
        <v>153</v>
      </c>
      <c r="D72" s="31" t="s">
        <v>2</v>
      </c>
      <c r="E72" s="31" t="s">
        <v>483</v>
      </c>
      <c r="F72" s="31"/>
      <c r="G72" s="51">
        <f>SUM(G73+G74)</f>
        <v>50771.37</v>
      </c>
    </row>
    <row r="73" spans="1:7" ht="63">
      <c r="A73" s="29" t="s">
        <v>36</v>
      </c>
      <c r="B73" s="151" t="s">
        <v>191</v>
      </c>
      <c r="C73" s="31" t="s">
        <v>153</v>
      </c>
      <c r="D73" s="31" t="s">
        <v>2</v>
      </c>
      <c r="E73" s="31" t="s">
        <v>483</v>
      </c>
      <c r="F73" s="31" t="s">
        <v>156</v>
      </c>
      <c r="G73" s="51">
        <v>49795.41</v>
      </c>
    </row>
    <row r="74" spans="1:7" ht="24.75" customHeight="1">
      <c r="A74" s="132" t="s">
        <v>161</v>
      </c>
      <c r="B74" s="151" t="s">
        <v>191</v>
      </c>
      <c r="C74" s="31" t="s">
        <v>153</v>
      </c>
      <c r="D74" s="31" t="s">
        <v>2</v>
      </c>
      <c r="E74" s="31" t="s">
        <v>483</v>
      </c>
      <c r="F74" s="31" t="s">
        <v>160</v>
      </c>
      <c r="G74" s="51">
        <v>975.96</v>
      </c>
    </row>
    <row r="75" spans="1:7" ht="22.5" customHeight="1">
      <c r="A75" s="130" t="s">
        <v>484</v>
      </c>
      <c r="B75" s="151" t="s">
        <v>191</v>
      </c>
      <c r="C75" s="31" t="s">
        <v>153</v>
      </c>
      <c r="D75" s="31" t="s">
        <v>171</v>
      </c>
      <c r="E75" s="31"/>
      <c r="F75" s="31"/>
      <c r="G75" s="108">
        <f>SUM(G76)</f>
        <v>90000</v>
      </c>
    </row>
    <row r="76" spans="1:7" ht="18" customHeight="1">
      <c r="A76" s="132" t="s">
        <v>485</v>
      </c>
      <c r="B76" s="151" t="s">
        <v>191</v>
      </c>
      <c r="C76" s="31" t="s">
        <v>153</v>
      </c>
      <c r="D76" s="31" t="s">
        <v>171</v>
      </c>
      <c r="E76" s="31" t="s">
        <v>486</v>
      </c>
      <c r="F76" s="31"/>
      <c r="G76" s="51">
        <f>SUM(G77)</f>
        <v>90000</v>
      </c>
    </row>
    <row r="77" spans="1:7" ht="22.5" customHeight="1">
      <c r="A77" s="132" t="s">
        <v>487</v>
      </c>
      <c r="B77" s="151" t="s">
        <v>191</v>
      </c>
      <c r="C77" s="31" t="s">
        <v>153</v>
      </c>
      <c r="D77" s="31" t="s">
        <v>171</v>
      </c>
      <c r="E77" s="31" t="s">
        <v>488</v>
      </c>
      <c r="F77" s="31"/>
      <c r="G77" s="51">
        <f>SUM(G78)</f>
        <v>90000</v>
      </c>
    </row>
    <row r="78" spans="1:7" ht="22.5" customHeight="1">
      <c r="A78" s="132" t="s">
        <v>39</v>
      </c>
      <c r="B78" s="151" t="s">
        <v>191</v>
      </c>
      <c r="C78" s="31" t="s">
        <v>153</v>
      </c>
      <c r="D78" s="31" t="s">
        <v>171</v>
      </c>
      <c r="E78" s="31" t="s">
        <v>488</v>
      </c>
      <c r="F78" s="31" t="s">
        <v>159</v>
      </c>
      <c r="G78" s="51">
        <v>90000</v>
      </c>
    </row>
    <row r="79" spans="1:7" ht="21.75" customHeight="1">
      <c r="A79" s="35" t="s">
        <v>51</v>
      </c>
      <c r="B79" s="151" t="s">
        <v>191</v>
      </c>
      <c r="C79" s="32" t="s">
        <v>153</v>
      </c>
      <c r="D79" s="34">
        <v>11</v>
      </c>
      <c r="E79" s="34"/>
      <c r="F79" s="31"/>
      <c r="G79" s="108">
        <f>SUM(G80)</f>
        <v>715159</v>
      </c>
    </row>
    <row r="80" spans="1:7" ht="24" customHeight="1">
      <c r="A80" s="29" t="s">
        <v>49</v>
      </c>
      <c r="B80" s="151" t="s">
        <v>191</v>
      </c>
      <c r="C80" s="31" t="s">
        <v>153</v>
      </c>
      <c r="D80" s="30">
        <v>11</v>
      </c>
      <c r="E80" s="30" t="s">
        <v>489</v>
      </c>
      <c r="F80" s="31"/>
      <c r="G80" s="51">
        <f>SUM(G81)</f>
        <v>715159</v>
      </c>
    </row>
    <row r="81" spans="1:7" ht="15.75">
      <c r="A81" s="29" t="s">
        <v>51</v>
      </c>
      <c r="B81" s="151" t="s">
        <v>191</v>
      </c>
      <c r="C81" s="31" t="s">
        <v>153</v>
      </c>
      <c r="D81" s="30">
        <v>11</v>
      </c>
      <c r="E81" s="30" t="s">
        <v>490</v>
      </c>
      <c r="F81" s="31"/>
      <c r="G81" s="51">
        <f>SUM(G82)</f>
        <v>715159</v>
      </c>
    </row>
    <row r="82" spans="1:7" ht="15.75">
      <c r="A82" s="132" t="s">
        <v>128</v>
      </c>
      <c r="B82" s="151" t="s">
        <v>191</v>
      </c>
      <c r="C82" s="31" t="s">
        <v>153</v>
      </c>
      <c r="D82" s="30">
        <v>11</v>
      </c>
      <c r="E82" s="30" t="s">
        <v>491</v>
      </c>
      <c r="F82" s="31"/>
      <c r="G82" s="51">
        <f>SUM(G83)</f>
        <v>715159</v>
      </c>
    </row>
    <row r="83" spans="1:7" ht="15.75">
      <c r="A83" s="132" t="s">
        <v>161</v>
      </c>
      <c r="B83" s="151" t="s">
        <v>191</v>
      </c>
      <c r="C83" s="31" t="s">
        <v>153</v>
      </c>
      <c r="D83" s="30">
        <v>11</v>
      </c>
      <c r="E83" s="30" t="s">
        <v>491</v>
      </c>
      <c r="F83" s="31" t="s">
        <v>160</v>
      </c>
      <c r="G83" s="51">
        <v>715159</v>
      </c>
    </row>
    <row r="84" spans="1:7" ht="15.75">
      <c r="A84" s="35" t="s">
        <v>166</v>
      </c>
      <c r="B84" s="151" t="s">
        <v>191</v>
      </c>
      <c r="C84" s="32" t="s">
        <v>153</v>
      </c>
      <c r="D84" s="34">
        <v>13</v>
      </c>
      <c r="E84" s="34"/>
      <c r="F84" s="31"/>
      <c r="G84" s="108">
        <f>SUM(G85+G89+G97+G102+G107+G113+G94)</f>
        <v>10726685.53</v>
      </c>
    </row>
    <row r="85" spans="1:7" ht="47.25">
      <c r="A85" s="134" t="s">
        <v>492</v>
      </c>
      <c r="B85" s="151" t="s">
        <v>191</v>
      </c>
      <c r="C85" s="32" t="s">
        <v>153</v>
      </c>
      <c r="D85" s="34">
        <v>13</v>
      </c>
      <c r="E85" s="34" t="s">
        <v>43</v>
      </c>
      <c r="F85" s="32"/>
      <c r="G85" s="108">
        <f>SUM(G86)</f>
        <v>80400</v>
      </c>
    </row>
    <row r="86" spans="1:7" ht="50.25" customHeight="1">
      <c r="A86" s="67" t="s">
        <v>449</v>
      </c>
      <c r="B86" s="151" t="s">
        <v>191</v>
      </c>
      <c r="C86" s="31" t="s">
        <v>153</v>
      </c>
      <c r="D86" s="30">
        <v>13</v>
      </c>
      <c r="E86" s="30" t="s">
        <v>69</v>
      </c>
      <c r="F86" s="31"/>
      <c r="G86" s="51">
        <f>SUM(G87)</f>
        <v>80400</v>
      </c>
    </row>
    <row r="87" spans="1:7" ht="39" customHeight="1">
      <c r="A87" s="132" t="s">
        <v>52</v>
      </c>
      <c r="B87" s="151" t="s">
        <v>191</v>
      </c>
      <c r="C87" s="31" t="s">
        <v>153</v>
      </c>
      <c r="D87" s="30">
        <v>13</v>
      </c>
      <c r="E87" s="30" t="s">
        <v>493</v>
      </c>
      <c r="F87" s="31"/>
      <c r="G87" s="51">
        <f>SUM(G88)</f>
        <v>80400</v>
      </c>
    </row>
    <row r="88" spans="1:7" ht="33" customHeight="1">
      <c r="A88" s="132" t="s">
        <v>494</v>
      </c>
      <c r="B88" s="151" t="s">
        <v>191</v>
      </c>
      <c r="C88" s="31" t="s">
        <v>153</v>
      </c>
      <c r="D88" s="30">
        <v>13</v>
      </c>
      <c r="E88" s="30" t="s">
        <v>493</v>
      </c>
      <c r="F88" s="31" t="s">
        <v>9</v>
      </c>
      <c r="G88" s="51">
        <v>80400</v>
      </c>
    </row>
    <row r="89" spans="1:7" ht="38.25" customHeight="1">
      <c r="A89" s="135" t="s">
        <v>495</v>
      </c>
      <c r="B89" s="151" t="s">
        <v>191</v>
      </c>
      <c r="C89" s="32" t="s">
        <v>153</v>
      </c>
      <c r="D89" s="34">
        <v>13</v>
      </c>
      <c r="E89" s="34" t="s">
        <v>65</v>
      </c>
      <c r="F89" s="32"/>
      <c r="G89" s="108">
        <f>SUM(G90)</f>
        <v>144230</v>
      </c>
    </row>
    <row r="90" spans="1:7" ht="51" customHeight="1">
      <c r="A90" s="136" t="s">
        <v>496</v>
      </c>
      <c r="B90" s="151" t="s">
        <v>191</v>
      </c>
      <c r="C90" s="31" t="s">
        <v>153</v>
      </c>
      <c r="D90" s="30">
        <v>13</v>
      </c>
      <c r="E90" s="30" t="s">
        <v>66</v>
      </c>
      <c r="F90" s="31"/>
      <c r="G90" s="51">
        <f>SUM(G91+G92)</f>
        <v>144230</v>
      </c>
    </row>
    <row r="91" spans="1:7" ht="15.75" customHeight="1">
      <c r="A91" s="132" t="s">
        <v>39</v>
      </c>
      <c r="B91" s="151" t="s">
        <v>191</v>
      </c>
      <c r="C91" s="31" t="s">
        <v>153</v>
      </c>
      <c r="D91" s="30">
        <v>13</v>
      </c>
      <c r="E91" s="30" t="s">
        <v>497</v>
      </c>
      <c r="F91" s="31" t="s">
        <v>159</v>
      </c>
      <c r="G91" s="51">
        <v>25730</v>
      </c>
    </row>
    <row r="92" spans="1:7" ht="48" customHeight="1">
      <c r="A92" s="132" t="s">
        <v>498</v>
      </c>
      <c r="B92" s="151" t="s">
        <v>191</v>
      </c>
      <c r="C92" s="31" t="s">
        <v>153</v>
      </c>
      <c r="D92" s="30">
        <v>13</v>
      </c>
      <c r="E92" s="30" t="s">
        <v>499</v>
      </c>
      <c r="F92" s="31"/>
      <c r="G92" s="51">
        <f>SUM(G93)</f>
        <v>118500</v>
      </c>
    </row>
    <row r="93" spans="1:7" ht="21.75" customHeight="1">
      <c r="A93" s="132" t="s">
        <v>164</v>
      </c>
      <c r="B93" s="151" t="s">
        <v>191</v>
      </c>
      <c r="C93" s="31" t="s">
        <v>153</v>
      </c>
      <c r="D93" s="30">
        <v>13</v>
      </c>
      <c r="E93" s="30" t="s">
        <v>499</v>
      </c>
      <c r="F93" s="31" t="s">
        <v>1</v>
      </c>
      <c r="G93" s="51">
        <v>118500</v>
      </c>
    </row>
    <row r="94" spans="1:7" ht="47.25" customHeight="1">
      <c r="A94" s="134" t="s">
        <v>500</v>
      </c>
      <c r="B94" s="151" t="s">
        <v>191</v>
      </c>
      <c r="C94" s="31" t="s">
        <v>479</v>
      </c>
      <c r="D94" s="30">
        <v>13</v>
      </c>
      <c r="E94" s="30" t="s">
        <v>136</v>
      </c>
      <c r="F94" s="31"/>
      <c r="G94" s="108">
        <f>SUM(G95)</f>
        <v>46629.35</v>
      </c>
    </row>
    <row r="95" spans="1:7" ht="27" customHeight="1">
      <c r="A95" s="109" t="s">
        <v>501</v>
      </c>
      <c r="B95" s="151" t="s">
        <v>191</v>
      </c>
      <c r="C95" s="31" t="s">
        <v>153</v>
      </c>
      <c r="D95" s="30">
        <v>13</v>
      </c>
      <c r="E95" s="30" t="s">
        <v>502</v>
      </c>
      <c r="F95" s="31"/>
      <c r="G95" s="51">
        <f>SUM(G96)</f>
        <v>46629.35</v>
      </c>
    </row>
    <row r="96" spans="1:7" ht="52.5" customHeight="1">
      <c r="A96" s="29" t="s">
        <v>36</v>
      </c>
      <c r="B96" s="151" t="s">
        <v>191</v>
      </c>
      <c r="C96" s="31" t="s">
        <v>153</v>
      </c>
      <c r="D96" s="30">
        <v>13</v>
      </c>
      <c r="E96" s="30" t="s">
        <v>502</v>
      </c>
      <c r="F96" s="31" t="s">
        <v>156</v>
      </c>
      <c r="G96" s="51">
        <v>46629.35</v>
      </c>
    </row>
    <row r="97" spans="1:7" ht="25.5" customHeight="1">
      <c r="A97" s="111" t="s">
        <v>167</v>
      </c>
      <c r="B97" s="151" t="s">
        <v>191</v>
      </c>
      <c r="C97" s="32" t="s">
        <v>153</v>
      </c>
      <c r="D97" s="34">
        <v>13</v>
      </c>
      <c r="E97" s="34" t="s">
        <v>503</v>
      </c>
      <c r="F97" s="32"/>
      <c r="G97" s="108">
        <f>SUM(G98)</f>
        <v>545167.01</v>
      </c>
    </row>
    <row r="98" spans="1:7" ht="29.25" customHeight="1">
      <c r="A98" s="110" t="s">
        <v>504</v>
      </c>
      <c r="B98" s="151" t="s">
        <v>191</v>
      </c>
      <c r="C98" s="31" t="s">
        <v>153</v>
      </c>
      <c r="D98" s="30">
        <v>13</v>
      </c>
      <c r="E98" s="30" t="s">
        <v>505</v>
      </c>
      <c r="F98" s="31"/>
      <c r="G98" s="51">
        <f>SUM(G99)</f>
        <v>545167.01</v>
      </c>
    </row>
    <row r="99" spans="1:7" ht="18" customHeight="1">
      <c r="A99" s="132" t="s">
        <v>127</v>
      </c>
      <c r="B99" s="151" t="s">
        <v>191</v>
      </c>
      <c r="C99" s="31" t="s">
        <v>479</v>
      </c>
      <c r="D99" s="30">
        <v>13</v>
      </c>
      <c r="E99" s="30" t="s">
        <v>506</v>
      </c>
      <c r="F99" s="31"/>
      <c r="G99" s="51">
        <f>SUM(G100:G101)</f>
        <v>545167.01</v>
      </c>
    </row>
    <row r="100" spans="1:7" ht="24.75" customHeight="1">
      <c r="A100" s="132" t="s">
        <v>39</v>
      </c>
      <c r="B100" s="151" t="s">
        <v>191</v>
      </c>
      <c r="C100" s="31" t="s">
        <v>153</v>
      </c>
      <c r="D100" s="30">
        <v>13</v>
      </c>
      <c r="E100" s="30" t="s">
        <v>506</v>
      </c>
      <c r="F100" s="31" t="s">
        <v>159</v>
      </c>
      <c r="G100" s="51">
        <v>278592.75</v>
      </c>
    </row>
    <row r="101" spans="1:7" ht="25.5" customHeight="1">
      <c r="A101" s="132" t="s">
        <v>161</v>
      </c>
      <c r="B101" s="151" t="s">
        <v>191</v>
      </c>
      <c r="C101" s="31" t="s">
        <v>153</v>
      </c>
      <c r="D101" s="30">
        <v>13</v>
      </c>
      <c r="E101" s="30" t="s">
        <v>506</v>
      </c>
      <c r="F101" s="31" t="s">
        <v>160</v>
      </c>
      <c r="G101" s="51">
        <v>266574.26</v>
      </c>
    </row>
    <row r="102" spans="1:7" ht="23.25" customHeight="1">
      <c r="A102" s="111" t="s">
        <v>466</v>
      </c>
      <c r="B102" s="151" t="s">
        <v>191</v>
      </c>
      <c r="C102" s="32" t="s">
        <v>153</v>
      </c>
      <c r="D102" s="34">
        <v>13</v>
      </c>
      <c r="E102" s="34" t="s">
        <v>467</v>
      </c>
      <c r="F102" s="32"/>
      <c r="G102" s="108">
        <f>SUM(G103)</f>
        <v>833619</v>
      </c>
    </row>
    <row r="103" spans="1:7" ht="17.25" customHeight="1">
      <c r="A103" s="133" t="s">
        <v>468</v>
      </c>
      <c r="B103" s="151" t="s">
        <v>191</v>
      </c>
      <c r="C103" s="31" t="s">
        <v>153</v>
      </c>
      <c r="D103" s="30">
        <v>13</v>
      </c>
      <c r="E103" s="30" t="s">
        <v>469</v>
      </c>
      <c r="F103" s="31"/>
      <c r="G103" s="51">
        <f>SUM(G104)</f>
        <v>833619</v>
      </c>
    </row>
    <row r="104" spans="1:7" ht="18.75" customHeight="1">
      <c r="A104" s="109" t="s">
        <v>507</v>
      </c>
      <c r="B104" s="151" t="s">
        <v>191</v>
      </c>
      <c r="C104" s="31" t="s">
        <v>153</v>
      </c>
      <c r="D104" s="30">
        <v>13</v>
      </c>
      <c r="E104" s="30" t="s">
        <v>508</v>
      </c>
      <c r="F104" s="31"/>
      <c r="G104" s="51">
        <f>SUM(G105:G106)</f>
        <v>833619</v>
      </c>
    </row>
    <row r="105" spans="1:7" ht="18.75" customHeight="1">
      <c r="A105" s="29" t="s">
        <v>36</v>
      </c>
      <c r="B105" s="151" t="s">
        <v>191</v>
      </c>
      <c r="C105" s="31" t="s">
        <v>153</v>
      </c>
      <c r="D105" s="30">
        <v>13</v>
      </c>
      <c r="E105" s="30" t="s">
        <v>508</v>
      </c>
      <c r="F105" s="31" t="s">
        <v>156</v>
      </c>
      <c r="G105" s="51">
        <v>727619</v>
      </c>
    </row>
    <row r="106" spans="1:7" ht="22.5" customHeight="1">
      <c r="A106" s="132" t="s">
        <v>39</v>
      </c>
      <c r="B106" s="151" t="s">
        <v>191</v>
      </c>
      <c r="C106" s="31" t="s">
        <v>153</v>
      </c>
      <c r="D106" s="30">
        <v>13</v>
      </c>
      <c r="E106" s="30" t="s">
        <v>508</v>
      </c>
      <c r="F106" s="31" t="s">
        <v>159</v>
      </c>
      <c r="G106" s="51">
        <v>106000</v>
      </c>
    </row>
    <row r="107" spans="1:7" ht="33.75" customHeight="1">
      <c r="A107" s="112" t="s">
        <v>509</v>
      </c>
      <c r="B107" s="151" t="s">
        <v>191</v>
      </c>
      <c r="C107" s="32" t="s">
        <v>153</v>
      </c>
      <c r="D107" s="34">
        <v>13</v>
      </c>
      <c r="E107" s="34" t="s">
        <v>510</v>
      </c>
      <c r="F107" s="32"/>
      <c r="G107" s="108">
        <f>SUM(G108)</f>
        <v>8856640.17</v>
      </c>
    </row>
    <row r="108" spans="1:7" ht="31.5">
      <c r="A108" s="113" t="s">
        <v>511</v>
      </c>
      <c r="B108" s="151" t="s">
        <v>191</v>
      </c>
      <c r="C108" s="31" t="s">
        <v>153</v>
      </c>
      <c r="D108" s="30">
        <v>13</v>
      </c>
      <c r="E108" s="30" t="s">
        <v>512</v>
      </c>
      <c r="F108" s="31"/>
      <c r="G108" s="51">
        <f>SUM(G109)</f>
        <v>8856640.17</v>
      </c>
    </row>
    <row r="109" spans="1:7" ht="31.5">
      <c r="A109" s="109" t="s">
        <v>57</v>
      </c>
      <c r="B109" s="151" t="s">
        <v>191</v>
      </c>
      <c r="C109" s="31" t="s">
        <v>153</v>
      </c>
      <c r="D109" s="30">
        <v>13</v>
      </c>
      <c r="E109" s="30" t="s">
        <v>513</v>
      </c>
      <c r="F109" s="31"/>
      <c r="G109" s="51">
        <f>SUM(G110:G112)</f>
        <v>8856640.17</v>
      </c>
    </row>
    <row r="110" spans="1:7" ht="16.5" customHeight="1">
      <c r="A110" s="29" t="s">
        <v>36</v>
      </c>
      <c r="B110" s="151" t="s">
        <v>191</v>
      </c>
      <c r="C110" s="31" t="s">
        <v>153</v>
      </c>
      <c r="D110" s="30">
        <v>13</v>
      </c>
      <c r="E110" s="30" t="s">
        <v>513</v>
      </c>
      <c r="F110" s="31" t="s">
        <v>156</v>
      </c>
      <c r="G110" s="51">
        <v>6171365.03</v>
      </c>
    </row>
    <row r="111" spans="1:7" ht="31.5">
      <c r="A111" s="132" t="s">
        <v>39</v>
      </c>
      <c r="B111" s="151" t="s">
        <v>191</v>
      </c>
      <c r="C111" s="31" t="s">
        <v>153</v>
      </c>
      <c r="D111" s="30">
        <v>13</v>
      </c>
      <c r="E111" s="30" t="s">
        <v>513</v>
      </c>
      <c r="F111" s="31" t="s">
        <v>159</v>
      </c>
      <c r="G111" s="51">
        <v>2478799.78</v>
      </c>
    </row>
    <row r="112" spans="1:7" ht="15.75">
      <c r="A112" s="132" t="s">
        <v>161</v>
      </c>
      <c r="B112" s="151" t="s">
        <v>191</v>
      </c>
      <c r="C112" s="31" t="s">
        <v>153</v>
      </c>
      <c r="D112" s="30">
        <v>13</v>
      </c>
      <c r="E112" s="30" t="s">
        <v>513</v>
      </c>
      <c r="F112" s="31" t="s">
        <v>160</v>
      </c>
      <c r="G112" s="51">
        <v>206475.36</v>
      </c>
    </row>
    <row r="113" spans="1:7" ht="15.75">
      <c r="A113" s="132" t="s">
        <v>514</v>
      </c>
      <c r="B113" s="151" t="s">
        <v>191</v>
      </c>
      <c r="C113" s="32" t="s">
        <v>153</v>
      </c>
      <c r="D113" s="34">
        <v>13</v>
      </c>
      <c r="E113" s="34" t="s">
        <v>48</v>
      </c>
      <c r="F113" s="31"/>
      <c r="G113" s="108">
        <f>SUM(G114)</f>
        <v>220000</v>
      </c>
    </row>
    <row r="114" spans="1:7" ht="15.75">
      <c r="A114" s="132" t="s">
        <v>165</v>
      </c>
      <c r="B114" s="151" t="s">
        <v>191</v>
      </c>
      <c r="C114" s="31" t="s">
        <v>153</v>
      </c>
      <c r="D114" s="30">
        <v>13</v>
      </c>
      <c r="E114" s="30" t="s">
        <v>50</v>
      </c>
      <c r="F114" s="31"/>
      <c r="G114" s="51">
        <f>SUM(G115)</f>
        <v>220000</v>
      </c>
    </row>
    <row r="115" spans="1:7" ht="15.75">
      <c r="A115" s="130" t="s">
        <v>515</v>
      </c>
      <c r="B115" s="151" t="s">
        <v>191</v>
      </c>
      <c r="C115" s="31" t="s">
        <v>153</v>
      </c>
      <c r="D115" s="30">
        <v>13</v>
      </c>
      <c r="E115" s="114" t="s">
        <v>245</v>
      </c>
      <c r="F115" s="31"/>
      <c r="G115" s="51">
        <f>SUM(G116)</f>
        <v>220000</v>
      </c>
    </row>
    <row r="116" spans="1:7" ht="15.75">
      <c r="A116" s="132" t="s">
        <v>516</v>
      </c>
      <c r="B116" s="151" t="s">
        <v>191</v>
      </c>
      <c r="C116" s="31" t="s">
        <v>153</v>
      </c>
      <c r="D116" s="30">
        <v>13</v>
      </c>
      <c r="E116" s="114" t="s">
        <v>245</v>
      </c>
      <c r="F116" s="31" t="s">
        <v>517</v>
      </c>
      <c r="G116" s="51">
        <v>220000</v>
      </c>
    </row>
    <row r="117" spans="1:7" ht="30" customHeight="1">
      <c r="A117" s="35" t="s">
        <v>6</v>
      </c>
      <c r="B117" s="151" t="s">
        <v>191</v>
      </c>
      <c r="C117" s="32" t="s">
        <v>158</v>
      </c>
      <c r="D117" s="34"/>
      <c r="E117" s="34"/>
      <c r="F117" s="31"/>
      <c r="G117" s="108">
        <f>SUM(G118+G127)</f>
        <v>1097266.12</v>
      </c>
    </row>
    <row r="118" spans="1:7" ht="38.25" customHeight="1">
      <c r="A118" s="35" t="s">
        <v>7</v>
      </c>
      <c r="B118" s="151" t="s">
        <v>191</v>
      </c>
      <c r="C118" s="32" t="s">
        <v>158</v>
      </c>
      <c r="D118" s="33" t="s">
        <v>175</v>
      </c>
      <c r="E118" s="34"/>
      <c r="F118" s="31"/>
      <c r="G118" s="108">
        <f>SUM(G119)</f>
        <v>1017166.12</v>
      </c>
    </row>
    <row r="119" spans="1:7" ht="33" customHeight="1">
      <c r="A119" s="75" t="s">
        <v>518</v>
      </c>
      <c r="B119" s="151" t="s">
        <v>191</v>
      </c>
      <c r="C119" s="31" t="s">
        <v>158</v>
      </c>
      <c r="D119" s="54" t="s">
        <v>175</v>
      </c>
      <c r="E119" s="30" t="s">
        <v>46</v>
      </c>
      <c r="F119" s="31"/>
      <c r="G119" s="51">
        <f>SUM(G120)</f>
        <v>1017166.12</v>
      </c>
    </row>
    <row r="120" spans="1:7" ht="110.25">
      <c r="A120" s="113" t="s">
        <v>519</v>
      </c>
      <c r="B120" s="151" t="s">
        <v>191</v>
      </c>
      <c r="C120" s="31" t="s">
        <v>158</v>
      </c>
      <c r="D120" s="54" t="s">
        <v>175</v>
      </c>
      <c r="E120" s="30" t="s">
        <v>520</v>
      </c>
      <c r="F120" s="31"/>
      <c r="G120" s="51">
        <f>SUM(G121+G124)</f>
        <v>1017166.12</v>
      </c>
    </row>
    <row r="121" spans="1:7" ht="20.25" customHeight="1">
      <c r="A121" s="109" t="s">
        <v>57</v>
      </c>
      <c r="B121" s="151" t="s">
        <v>191</v>
      </c>
      <c r="C121" s="31" t="s">
        <v>158</v>
      </c>
      <c r="D121" s="54" t="s">
        <v>175</v>
      </c>
      <c r="E121" s="30" t="s">
        <v>521</v>
      </c>
      <c r="F121" s="31"/>
      <c r="G121" s="51">
        <f>SUM(G122+G123)</f>
        <v>898666.12</v>
      </c>
    </row>
    <row r="122" spans="1:7" ht="49.5" customHeight="1">
      <c r="A122" s="29" t="s">
        <v>36</v>
      </c>
      <c r="B122" s="151" t="s">
        <v>191</v>
      </c>
      <c r="C122" s="31" t="s">
        <v>158</v>
      </c>
      <c r="D122" s="54" t="s">
        <v>175</v>
      </c>
      <c r="E122" s="30" t="s">
        <v>521</v>
      </c>
      <c r="F122" s="31" t="s">
        <v>156</v>
      </c>
      <c r="G122" s="51">
        <v>894666.12</v>
      </c>
    </row>
    <row r="123" spans="1:7" ht="24" customHeight="1">
      <c r="A123" s="132" t="s">
        <v>39</v>
      </c>
      <c r="B123" s="151" t="s">
        <v>191</v>
      </c>
      <c r="C123" s="31" t="s">
        <v>158</v>
      </c>
      <c r="D123" s="54" t="s">
        <v>175</v>
      </c>
      <c r="E123" s="30" t="s">
        <v>521</v>
      </c>
      <c r="F123" s="31" t="s">
        <v>159</v>
      </c>
      <c r="G123" s="51">
        <v>4000</v>
      </c>
    </row>
    <row r="124" spans="1:7" ht="50.25" customHeight="1">
      <c r="A124" s="132" t="s">
        <v>522</v>
      </c>
      <c r="B124" s="151" t="s">
        <v>191</v>
      </c>
      <c r="C124" s="31" t="s">
        <v>158</v>
      </c>
      <c r="D124" s="54" t="s">
        <v>175</v>
      </c>
      <c r="E124" s="30" t="s">
        <v>523</v>
      </c>
      <c r="F124" s="31"/>
      <c r="G124" s="51">
        <f>SUM(G125)</f>
        <v>118500</v>
      </c>
    </row>
    <row r="125" spans="1:7" ht="20.25" customHeight="1">
      <c r="A125" s="132" t="s">
        <v>164</v>
      </c>
      <c r="B125" s="151" t="s">
        <v>191</v>
      </c>
      <c r="C125" s="31" t="s">
        <v>158</v>
      </c>
      <c r="D125" s="54" t="s">
        <v>175</v>
      </c>
      <c r="E125" s="30" t="s">
        <v>523</v>
      </c>
      <c r="F125" s="31" t="s">
        <v>1</v>
      </c>
      <c r="G125" s="51">
        <v>118500</v>
      </c>
    </row>
    <row r="126" spans="1:7" ht="15.75" customHeight="1">
      <c r="A126" s="132" t="s">
        <v>524</v>
      </c>
      <c r="B126" s="151" t="s">
        <v>191</v>
      </c>
      <c r="C126" s="31" t="s">
        <v>158</v>
      </c>
      <c r="D126" s="54" t="s">
        <v>525</v>
      </c>
      <c r="E126" s="30"/>
      <c r="F126" s="31"/>
      <c r="G126" s="51">
        <v>80100</v>
      </c>
    </row>
    <row r="127" spans="1:7" ht="36.75" customHeight="1">
      <c r="A127" s="130" t="s">
        <v>526</v>
      </c>
      <c r="B127" s="151" t="s">
        <v>191</v>
      </c>
      <c r="C127" s="31" t="s">
        <v>158</v>
      </c>
      <c r="D127" s="54" t="s">
        <v>525</v>
      </c>
      <c r="E127" s="30" t="s">
        <v>47</v>
      </c>
      <c r="F127" s="31"/>
      <c r="G127" s="51">
        <f>SUM(G128)</f>
        <v>80100</v>
      </c>
    </row>
    <row r="128" spans="1:7" ht="47.25">
      <c r="A128" s="132" t="s">
        <v>527</v>
      </c>
      <c r="B128" s="151" t="s">
        <v>191</v>
      </c>
      <c r="C128" s="31" t="s">
        <v>158</v>
      </c>
      <c r="D128" s="54" t="s">
        <v>525</v>
      </c>
      <c r="E128" s="30" t="s">
        <v>262</v>
      </c>
      <c r="F128" s="31"/>
      <c r="G128" s="51">
        <f>SUM(G129)</f>
        <v>80100</v>
      </c>
    </row>
    <row r="129" spans="1:7" ht="69.75" customHeight="1">
      <c r="A129" s="132" t="s">
        <v>528</v>
      </c>
      <c r="B129" s="151" t="s">
        <v>191</v>
      </c>
      <c r="C129" s="31" t="s">
        <v>158</v>
      </c>
      <c r="D129" s="54" t="s">
        <v>525</v>
      </c>
      <c r="E129" s="30" t="s">
        <v>529</v>
      </c>
      <c r="F129" s="31"/>
      <c r="G129" s="51">
        <f>SUM(G130)</f>
        <v>80100</v>
      </c>
    </row>
    <row r="130" spans="1:7" ht="18" customHeight="1">
      <c r="A130" s="132" t="s">
        <v>164</v>
      </c>
      <c r="B130" s="151" t="s">
        <v>191</v>
      </c>
      <c r="C130" s="31" t="s">
        <v>158</v>
      </c>
      <c r="D130" s="54" t="s">
        <v>525</v>
      </c>
      <c r="E130" s="30" t="s">
        <v>529</v>
      </c>
      <c r="F130" s="31" t="s">
        <v>1</v>
      </c>
      <c r="G130" s="51">
        <v>80100</v>
      </c>
    </row>
    <row r="131" spans="1:7" ht="27.75" customHeight="1">
      <c r="A131" s="35" t="s">
        <v>168</v>
      </c>
      <c r="B131" s="151" t="s">
        <v>191</v>
      </c>
      <c r="C131" s="32" t="s">
        <v>163</v>
      </c>
      <c r="D131" s="54"/>
      <c r="E131" s="34"/>
      <c r="F131" s="31"/>
      <c r="G131" s="108">
        <f>SUM(G132+G137)</f>
        <v>1000542.57</v>
      </c>
    </row>
    <row r="132" spans="1:7" ht="28.5" customHeight="1">
      <c r="A132" s="35" t="s">
        <v>96</v>
      </c>
      <c r="B132" s="151" t="s">
        <v>191</v>
      </c>
      <c r="C132" s="32" t="s">
        <v>163</v>
      </c>
      <c r="D132" s="33" t="s">
        <v>175</v>
      </c>
      <c r="E132" s="34"/>
      <c r="F132" s="31"/>
      <c r="G132" s="108">
        <f>SUM(G134)</f>
        <v>99755</v>
      </c>
    </row>
    <row r="133" spans="1:7" ht="45.75" customHeight="1">
      <c r="A133" s="128" t="s">
        <v>530</v>
      </c>
      <c r="B133" s="151" t="s">
        <v>191</v>
      </c>
      <c r="C133" s="32" t="s">
        <v>163</v>
      </c>
      <c r="D133" s="33" t="s">
        <v>175</v>
      </c>
      <c r="E133" s="34" t="s">
        <v>531</v>
      </c>
      <c r="F133" s="32"/>
      <c r="G133" s="108">
        <f>SUM(G134)</f>
        <v>99755</v>
      </c>
    </row>
    <row r="134" spans="1:7" ht="46.5" customHeight="1">
      <c r="A134" s="137" t="s">
        <v>532</v>
      </c>
      <c r="B134" s="151" t="s">
        <v>191</v>
      </c>
      <c r="C134" s="31" t="s">
        <v>163</v>
      </c>
      <c r="D134" s="54" t="s">
        <v>175</v>
      </c>
      <c r="E134" s="30" t="s">
        <v>533</v>
      </c>
      <c r="F134" s="31"/>
      <c r="G134" s="51">
        <f>SUM(G135)</f>
        <v>99755</v>
      </c>
    </row>
    <row r="135" spans="1:7" ht="28.5" customHeight="1">
      <c r="A135" s="67" t="s">
        <v>534</v>
      </c>
      <c r="B135" s="151" t="s">
        <v>191</v>
      </c>
      <c r="C135" s="31" t="s">
        <v>163</v>
      </c>
      <c r="D135" s="54" t="s">
        <v>175</v>
      </c>
      <c r="E135" s="30" t="s">
        <v>535</v>
      </c>
      <c r="F135" s="31"/>
      <c r="G135" s="51">
        <f>SUM(G136)</f>
        <v>99755</v>
      </c>
    </row>
    <row r="136" spans="1:7" ht="31.5">
      <c r="A136" s="132" t="s">
        <v>39</v>
      </c>
      <c r="B136" s="151" t="s">
        <v>191</v>
      </c>
      <c r="C136" s="31" t="s">
        <v>163</v>
      </c>
      <c r="D136" s="54" t="s">
        <v>175</v>
      </c>
      <c r="E136" s="30" t="s">
        <v>535</v>
      </c>
      <c r="F136" s="31" t="s">
        <v>159</v>
      </c>
      <c r="G136" s="51">
        <v>99755</v>
      </c>
    </row>
    <row r="137" spans="1:7" ht="19.5" customHeight="1">
      <c r="A137" s="138" t="s">
        <v>536</v>
      </c>
      <c r="B137" s="151" t="s">
        <v>191</v>
      </c>
      <c r="C137" s="32" t="s">
        <v>163</v>
      </c>
      <c r="D137" s="33" t="s">
        <v>537</v>
      </c>
      <c r="E137" s="34"/>
      <c r="F137" s="32"/>
      <c r="G137" s="108">
        <f>SUM(G138+G142)</f>
        <v>900787.57</v>
      </c>
    </row>
    <row r="138" spans="1:7" ht="30" customHeight="1">
      <c r="A138" s="128" t="s">
        <v>538</v>
      </c>
      <c r="B138" s="151" t="s">
        <v>191</v>
      </c>
      <c r="C138" s="32" t="s">
        <v>163</v>
      </c>
      <c r="D138" s="33" t="s">
        <v>537</v>
      </c>
      <c r="E138" s="34" t="s">
        <v>539</v>
      </c>
      <c r="F138" s="32"/>
      <c r="G138" s="108">
        <f>SUM(G139)</f>
        <v>579430.57</v>
      </c>
    </row>
    <row r="139" spans="1:7" ht="30" customHeight="1">
      <c r="A139" s="132" t="s">
        <v>540</v>
      </c>
      <c r="B139" s="151" t="s">
        <v>191</v>
      </c>
      <c r="C139" s="31" t="s">
        <v>163</v>
      </c>
      <c r="D139" s="54" t="s">
        <v>537</v>
      </c>
      <c r="E139" s="30" t="s">
        <v>541</v>
      </c>
      <c r="F139" s="31"/>
      <c r="G139" s="51">
        <f>SUM(G140)</f>
        <v>579430.57</v>
      </c>
    </row>
    <row r="140" spans="1:7" ht="40.5" customHeight="1">
      <c r="A140" s="139" t="s">
        <v>542</v>
      </c>
      <c r="B140" s="151" t="s">
        <v>191</v>
      </c>
      <c r="C140" s="31" t="s">
        <v>163</v>
      </c>
      <c r="D140" s="54" t="s">
        <v>537</v>
      </c>
      <c r="E140" s="30" t="s">
        <v>543</v>
      </c>
      <c r="F140" s="31"/>
      <c r="G140" s="51">
        <f>SUM(G141)</f>
        <v>579430.57</v>
      </c>
    </row>
    <row r="141" spans="1:7" ht="21" customHeight="1">
      <c r="A141" s="132" t="s">
        <v>39</v>
      </c>
      <c r="B141" s="151" t="s">
        <v>191</v>
      </c>
      <c r="C141" s="31" t="s">
        <v>163</v>
      </c>
      <c r="D141" s="54" t="s">
        <v>537</v>
      </c>
      <c r="E141" s="30" t="s">
        <v>543</v>
      </c>
      <c r="F141" s="31" t="s">
        <v>159</v>
      </c>
      <c r="G141" s="51">
        <v>579430.57</v>
      </c>
    </row>
    <row r="142" spans="1:7" ht="28.5" customHeight="1">
      <c r="A142" s="132" t="s">
        <v>544</v>
      </c>
      <c r="B142" s="151" t="s">
        <v>191</v>
      </c>
      <c r="C142" s="32" t="s">
        <v>163</v>
      </c>
      <c r="D142" s="33" t="s">
        <v>537</v>
      </c>
      <c r="E142" s="115" t="s">
        <v>467</v>
      </c>
      <c r="F142" s="31"/>
      <c r="G142" s="108">
        <f>SUM(G143)</f>
        <v>321357</v>
      </c>
    </row>
    <row r="143" spans="1:7" ht="16.5" customHeight="1">
      <c r="A143" s="132" t="s">
        <v>545</v>
      </c>
      <c r="B143" s="151" t="s">
        <v>191</v>
      </c>
      <c r="C143" s="31" t="s">
        <v>163</v>
      </c>
      <c r="D143" s="54" t="s">
        <v>537</v>
      </c>
      <c r="E143" s="30" t="s">
        <v>469</v>
      </c>
      <c r="F143" s="31"/>
      <c r="G143" s="51">
        <f>SUM(G144+G146)</f>
        <v>321357</v>
      </c>
    </row>
    <row r="144" spans="1:7" ht="32.25" customHeight="1">
      <c r="A144" s="132" t="s">
        <v>546</v>
      </c>
      <c r="B144" s="151" t="s">
        <v>191</v>
      </c>
      <c r="C144" s="31" t="s">
        <v>163</v>
      </c>
      <c r="D144" s="54" t="s">
        <v>537</v>
      </c>
      <c r="E144" s="30" t="s">
        <v>547</v>
      </c>
      <c r="F144" s="31"/>
      <c r="G144" s="51">
        <v>209470</v>
      </c>
    </row>
    <row r="145" spans="1:7" ht="18" customHeight="1">
      <c r="A145" s="132" t="s">
        <v>164</v>
      </c>
      <c r="B145" s="151" t="s">
        <v>191</v>
      </c>
      <c r="C145" s="31" t="s">
        <v>163</v>
      </c>
      <c r="D145" s="54" t="s">
        <v>537</v>
      </c>
      <c r="E145" s="30" t="s">
        <v>547</v>
      </c>
      <c r="F145" s="31" t="s">
        <v>1</v>
      </c>
      <c r="G145" s="51">
        <v>209470</v>
      </c>
    </row>
    <row r="146" spans="1:7" ht="36" customHeight="1">
      <c r="A146" s="132" t="s">
        <v>548</v>
      </c>
      <c r="B146" s="151" t="s">
        <v>191</v>
      </c>
      <c r="C146" s="31" t="s">
        <v>163</v>
      </c>
      <c r="D146" s="54" t="s">
        <v>537</v>
      </c>
      <c r="E146" s="30" t="s">
        <v>549</v>
      </c>
      <c r="F146" s="31"/>
      <c r="G146" s="51">
        <v>111887</v>
      </c>
    </row>
    <row r="147" spans="1:7" ht="19.5" customHeight="1">
      <c r="A147" s="132" t="s">
        <v>164</v>
      </c>
      <c r="B147" s="151" t="s">
        <v>191</v>
      </c>
      <c r="C147" s="31" t="s">
        <v>163</v>
      </c>
      <c r="D147" s="54" t="s">
        <v>537</v>
      </c>
      <c r="E147" s="30" t="s">
        <v>549</v>
      </c>
      <c r="F147" s="31" t="s">
        <v>1</v>
      </c>
      <c r="G147" s="51">
        <v>111887</v>
      </c>
    </row>
    <row r="148" spans="1:7" ht="18.75" customHeight="1">
      <c r="A148" s="130" t="s">
        <v>550</v>
      </c>
      <c r="B148" s="151" t="s">
        <v>191</v>
      </c>
      <c r="C148" s="31" t="s">
        <v>472</v>
      </c>
      <c r="D148" s="54"/>
      <c r="E148" s="30"/>
      <c r="F148" s="31"/>
      <c r="G148" s="108">
        <f>SUM(G149+G164+G171)</f>
        <v>4132361.9699999997</v>
      </c>
    </row>
    <row r="149" spans="1:7" ht="24" customHeight="1">
      <c r="A149" s="130" t="s">
        <v>551</v>
      </c>
      <c r="B149" s="151" t="s">
        <v>191</v>
      </c>
      <c r="C149" s="31" t="s">
        <v>472</v>
      </c>
      <c r="D149" s="54" t="s">
        <v>155</v>
      </c>
      <c r="E149" s="30"/>
      <c r="F149" s="31"/>
      <c r="G149" s="51">
        <f>SUM(G156+G150+G162)</f>
        <v>2647361.9699999997</v>
      </c>
    </row>
    <row r="150" spans="1:7" ht="16.5" customHeight="1">
      <c r="A150" s="130" t="s">
        <v>552</v>
      </c>
      <c r="B150" s="151" t="s">
        <v>191</v>
      </c>
      <c r="C150" s="31" t="s">
        <v>472</v>
      </c>
      <c r="D150" s="54" t="s">
        <v>155</v>
      </c>
      <c r="E150" s="30" t="s">
        <v>58</v>
      </c>
      <c r="F150" s="31"/>
      <c r="G150" s="51">
        <f>SUM(G151)</f>
        <v>826986</v>
      </c>
    </row>
    <row r="151" spans="1:7" ht="50.25" customHeight="1">
      <c r="A151" s="132" t="s">
        <v>553</v>
      </c>
      <c r="B151" s="151" t="s">
        <v>191</v>
      </c>
      <c r="C151" s="31" t="s">
        <v>472</v>
      </c>
      <c r="D151" s="54" t="s">
        <v>155</v>
      </c>
      <c r="E151" s="30" t="s">
        <v>260</v>
      </c>
      <c r="F151" s="31"/>
      <c r="G151" s="51">
        <f>SUM(G152+G154)</f>
        <v>826986</v>
      </c>
    </row>
    <row r="152" spans="1:7" ht="29.25" customHeight="1">
      <c r="A152" s="132" t="s">
        <v>554</v>
      </c>
      <c r="B152" s="151" t="s">
        <v>191</v>
      </c>
      <c r="C152" s="31" t="s">
        <v>472</v>
      </c>
      <c r="D152" s="54" t="s">
        <v>155</v>
      </c>
      <c r="E152" s="30" t="s">
        <v>555</v>
      </c>
      <c r="F152" s="31"/>
      <c r="G152" s="51">
        <f>SUM(G153)</f>
        <v>750000</v>
      </c>
    </row>
    <row r="153" spans="1:7" ht="24" customHeight="1">
      <c r="A153" s="132" t="s">
        <v>164</v>
      </c>
      <c r="B153" s="151" t="s">
        <v>191</v>
      </c>
      <c r="C153" s="31" t="s">
        <v>556</v>
      </c>
      <c r="D153" s="54" t="s">
        <v>155</v>
      </c>
      <c r="E153" s="30" t="s">
        <v>555</v>
      </c>
      <c r="F153" s="31" t="s">
        <v>1</v>
      </c>
      <c r="G153" s="51">
        <v>750000</v>
      </c>
    </row>
    <row r="154" spans="1:7" ht="24.75" customHeight="1">
      <c r="A154" s="132" t="s">
        <v>557</v>
      </c>
      <c r="B154" s="151" t="s">
        <v>191</v>
      </c>
      <c r="C154" s="31" t="s">
        <v>472</v>
      </c>
      <c r="D154" s="54" t="s">
        <v>155</v>
      </c>
      <c r="E154" s="30" t="s">
        <v>558</v>
      </c>
      <c r="F154" s="31"/>
      <c r="G154" s="51">
        <f>SUM(G155)</f>
        <v>76986</v>
      </c>
    </row>
    <row r="155" spans="1:7" ht="15" customHeight="1">
      <c r="A155" s="132" t="s">
        <v>164</v>
      </c>
      <c r="B155" s="151" t="s">
        <v>191</v>
      </c>
      <c r="C155" s="31" t="s">
        <v>472</v>
      </c>
      <c r="D155" s="54" t="s">
        <v>155</v>
      </c>
      <c r="E155" s="30" t="s">
        <v>558</v>
      </c>
      <c r="F155" s="31" t="s">
        <v>1</v>
      </c>
      <c r="G155" s="51">
        <v>76986</v>
      </c>
    </row>
    <row r="156" spans="1:7" ht="37.5" customHeight="1">
      <c r="A156" s="132" t="s">
        <v>559</v>
      </c>
      <c r="B156" s="151" t="s">
        <v>191</v>
      </c>
      <c r="C156" s="31" t="s">
        <v>472</v>
      </c>
      <c r="D156" s="54" t="s">
        <v>155</v>
      </c>
      <c r="E156" s="30" t="s">
        <v>82</v>
      </c>
      <c r="F156" s="31"/>
      <c r="G156" s="51">
        <f>SUM(G157)</f>
        <v>1570375.97</v>
      </c>
    </row>
    <row r="157" spans="1:7" ht="36" customHeight="1">
      <c r="A157" s="132" t="s">
        <v>560</v>
      </c>
      <c r="B157" s="151" t="s">
        <v>191</v>
      </c>
      <c r="C157" s="31" t="s">
        <v>472</v>
      </c>
      <c r="D157" s="54" t="s">
        <v>155</v>
      </c>
      <c r="E157" s="30" t="s">
        <v>135</v>
      </c>
      <c r="F157" s="31"/>
      <c r="G157" s="51">
        <f>SUM(G158)</f>
        <v>1570375.97</v>
      </c>
    </row>
    <row r="158" spans="1:7" ht="52.5" customHeight="1">
      <c r="A158" s="132" t="s">
        <v>561</v>
      </c>
      <c r="B158" s="151" t="s">
        <v>191</v>
      </c>
      <c r="C158" s="31" t="s">
        <v>472</v>
      </c>
      <c r="D158" s="54" t="s">
        <v>155</v>
      </c>
      <c r="E158" s="30" t="s">
        <v>562</v>
      </c>
      <c r="F158" s="31"/>
      <c r="G158" s="51">
        <f>SUM(G159)</f>
        <v>1570375.97</v>
      </c>
    </row>
    <row r="159" spans="1:7" ht="34.5" customHeight="1">
      <c r="A159" s="132" t="s">
        <v>164</v>
      </c>
      <c r="B159" s="151" t="s">
        <v>191</v>
      </c>
      <c r="C159" s="31" t="s">
        <v>472</v>
      </c>
      <c r="D159" s="54" t="s">
        <v>155</v>
      </c>
      <c r="E159" s="30" t="s">
        <v>562</v>
      </c>
      <c r="F159" s="31" t="s">
        <v>1</v>
      </c>
      <c r="G159" s="51">
        <v>1570375.97</v>
      </c>
    </row>
    <row r="160" spans="1:7" ht="27.75" customHeight="1">
      <c r="A160" s="132" t="s">
        <v>544</v>
      </c>
      <c r="B160" s="151" t="s">
        <v>191</v>
      </c>
      <c r="C160" s="31" t="s">
        <v>472</v>
      </c>
      <c r="D160" s="54" t="s">
        <v>155</v>
      </c>
      <c r="E160" s="30" t="s">
        <v>467</v>
      </c>
      <c r="F160" s="31"/>
      <c r="G160" s="51">
        <v>250000</v>
      </c>
    </row>
    <row r="161" spans="1:7" ht="17.25" customHeight="1">
      <c r="A161" s="132" t="s">
        <v>545</v>
      </c>
      <c r="B161" s="151" t="s">
        <v>191</v>
      </c>
      <c r="C161" s="31" t="s">
        <v>472</v>
      </c>
      <c r="D161" s="54" t="s">
        <v>155</v>
      </c>
      <c r="E161" s="30" t="s">
        <v>469</v>
      </c>
      <c r="F161" s="31"/>
      <c r="G161" s="51">
        <v>250000</v>
      </c>
    </row>
    <row r="162" spans="1:7" ht="34.5" customHeight="1">
      <c r="A162" s="132" t="s">
        <v>85</v>
      </c>
      <c r="B162" s="151" t="s">
        <v>191</v>
      </c>
      <c r="C162" s="31" t="s">
        <v>472</v>
      </c>
      <c r="D162" s="54" t="s">
        <v>155</v>
      </c>
      <c r="E162" s="30" t="s">
        <v>563</v>
      </c>
      <c r="F162" s="31"/>
      <c r="G162" s="51">
        <f>SUM(G163)</f>
        <v>250000</v>
      </c>
    </row>
    <row r="163" spans="1:7" ht="34.5" customHeight="1">
      <c r="A163" s="132" t="s">
        <v>564</v>
      </c>
      <c r="B163" s="151" t="s">
        <v>191</v>
      </c>
      <c r="C163" s="31" t="s">
        <v>472</v>
      </c>
      <c r="D163" s="54" t="s">
        <v>155</v>
      </c>
      <c r="E163" s="30" t="s">
        <v>563</v>
      </c>
      <c r="F163" s="31" t="s">
        <v>137</v>
      </c>
      <c r="G163" s="51">
        <v>250000</v>
      </c>
    </row>
    <row r="164" spans="1:7" ht="27.75" customHeight="1">
      <c r="A164" s="130" t="s">
        <v>565</v>
      </c>
      <c r="B164" s="151" t="s">
        <v>191</v>
      </c>
      <c r="C164" s="31" t="s">
        <v>472</v>
      </c>
      <c r="D164" s="54" t="s">
        <v>158</v>
      </c>
      <c r="E164" s="30"/>
      <c r="F164" s="31"/>
      <c r="G164" s="51">
        <f>SUM(G165)</f>
        <v>709900</v>
      </c>
    </row>
    <row r="165" spans="1:7" ht="42.75" customHeight="1">
      <c r="A165" s="132" t="s">
        <v>559</v>
      </c>
      <c r="B165" s="151" t="s">
        <v>191</v>
      </c>
      <c r="C165" s="31" t="s">
        <v>472</v>
      </c>
      <c r="D165" s="54" t="s">
        <v>158</v>
      </c>
      <c r="E165" s="30" t="s">
        <v>82</v>
      </c>
      <c r="F165" s="31"/>
      <c r="G165" s="51">
        <f>SUM(G166)</f>
        <v>709900</v>
      </c>
    </row>
    <row r="166" spans="1:7" ht="63" customHeight="1">
      <c r="A166" s="132" t="s">
        <v>560</v>
      </c>
      <c r="B166" s="151" t="s">
        <v>191</v>
      </c>
      <c r="C166" s="31" t="s">
        <v>472</v>
      </c>
      <c r="D166" s="54" t="s">
        <v>158</v>
      </c>
      <c r="E166" s="30" t="s">
        <v>135</v>
      </c>
      <c r="F166" s="31"/>
      <c r="G166" s="51">
        <f>SUM(G167+G169)</f>
        <v>709900</v>
      </c>
    </row>
    <row r="167" spans="1:7" s="3" customFormat="1" ht="46.5" customHeight="1">
      <c r="A167" s="132" t="s">
        <v>566</v>
      </c>
      <c r="B167" s="151" t="s">
        <v>191</v>
      </c>
      <c r="C167" s="31" t="s">
        <v>472</v>
      </c>
      <c r="D167" s="54" t="s">
        <v>158</v>
      </c>
      <c r="E167" s="30" t="s">
        <v>567</v>
      </c>
      <c r="F167" s="31"/>
      <c r="G167" s="51">
        <f>SUM(G168)</f>
        <v>600000</v>
      </c>
    </row>
    <row r="168" spans="1:7" s="3" customFormat="1" ht="27" customHeight="1">
      <c r="A168" s="132" t="s">
        <v>164</v>
      </c>
      <c r="B168" s="151" t="s">
        <v>191</v>
      </c>
      <c r="C168" s="31" t="s">
        <v>472</v>
      </c>
      <c r="D168" s="54" t="s">
        <v>158</v>
      </c>
      <c r="E168" s="30" t="s">
        <v>567</v>
      </c>
      <c r="F168" s="31" t="s">
        <v>1</v>
      </c>
      <c r="G168" s="51">
        <v>600000</v>
      </c>
    </row>
    <row r="169" spans="1:7" s="3" customFormat="1" ht="34.5" customHeight="1">
      <c r="A169" s="132" t="s">
        <v>568</v>
      </c>
      <c r="B169" s="151" t="s">
        <v>191</v>
      </c>
      <c r="C169" s="31" t="s">
        <v>472</v>
      </c>
      <c r="D169" s="54" t="s">
        <v>158</v>
      </c>
      <c r="E169" s="30" t="s">
        <v>569</v>
      </c>
      <c r="F169" s="31"/>
      <c r="G169" s="51">
        <f>SUM(G170)</f>
        <v>109900</v>
      </c>
    </row>
    <row r="170" spans="1:7" s="3" customFormat="1" ht="26.25" customHeight="1">
      <c r="A170" s="132" t="s">
        <v>164</v>
      </c>
      <c r="B170" s="151" t="s">
        <v>191</v>
      </c>
      <c r="C170" s="31" t="s">
        <v>472</v>
      </c>
      <c r="D170" s="54" t="s">
        <v>158</v>
      </c>
      <c r="E170" s="30" t="s">
        <v>569</v>
      </c>
      <c r="F170" s="31" t="s">
        <v>1</v>
      </c>
      <c r="G170" s="51">
        <v>109900</v>
      </c>
    </row>
    <row r="171" spans="1:7" s="10" customFormat="1" ht="22.5" customHeight="1">
      <c r="A171" s="130" t="s">
        <v>570</v>
      </c>
      <c r="B171" s="151" t="s">
        <v>191</v>
      </c>
      <c r="C171" s="31" t="s">
        <v>472</v>
      </c>
      <c r="D171" s="54" t="s">
        <v>472</v>
      </c>
      <c r="E171" s="30"/>
      <c r="F171" s="31"/>
      <c r="G171" s="51">
        <f>SUM(G172)</f>
        <v>775100</v>
      </c>
    </row>
    <row r="172" spans="1:7" s="3" customFormat="1" ht="36" customHeight="1">
      <c r="A172" s="132" t="s">
        <v>559</v>
      </c>
      <c r="B172" s="151" t="s">
        <v>191</v>
      </c>
      <c r="C172" s="31" t="s">
        <v>472</v>
      </c>
      <c r="D172" s="54" t="s">
        <v>472</v>
      </c>
      <c r="E172" s="30" t="s">
        <v>82</v>
      </c>
      <c r="F172" s="31"/>
      <c r="G172" s="51">
        <f>SUM(G173)</f>
        <v>775100</v>
      </c>
    </row>
    <row r="173" spans="1:7" s="3" customFormat="1" ht="32.25" customHeight="1">
      <c r="A173" s="132" t="s">
        <v>560</v>
      </c>
      <c r="B173" s="151" t="s">
        <v>191</v>
      </c>
      <c r="C173" s="31" t="s">
        <v>472</v>
      </c>
      <c r="D173" s="54" t="s">
        <v>472</v>
      </c>
      <c r="E173" s="30" t="s">
        <v>135</v>
      </c>
      <c r="F173" s="31"/>
      <c r="G173" s="51">
        <f>SUM(G174+G176+G178+G180+G182)</f>
        <v>775100</v>
      </c>
    </row>
    <row r="174" spans="1:7" s="3" customFormat="1" ht="63" customHeight="1">
      <c r="A174" s="132" t="s">
        <v>561</v>
      </c>
      <c r="B174" s="151" t="s">
        <v>191</v>
      </c>
      <c r="C174" s="31" t="s">
        <v>472</v>
      </c>
      <c r="D174" s="54" t="s">
        <v>472</v>
      </c>
      <c r="E174" s="30" t="s">
        <v>562</v>
      </c>
      <c r="F174" s="31"/>
      <c r="G174" s="51">
        <f>SUM(G175)</f>
        <v>419500</v>
      </c>
    </row>
    <row r="175" spans="1:7" s="3" customFormat="1" ht="21.75" customHeight="1">
      <c r="A175" s="132" t="s">
        <v>164</v>
      </c>
      <c r="B175" s="151" t="s">
        <v>191</v>
      </c>
      <c r="C175" s="31" t="s">
        <v>472</v>
      </c>
      <c r="D175" s="54" t="s">
        <v>472</v>
      </c>
      <c r="E175" s="30" t="s">
        <v>562</v>
      </c>
      <c r="F175" s="31" t="s">
        <v>1</v>
      </c>
      <c r="G175" s="51">
        <v>419500</v>
      </c>
    </row>
    <row r="176" spans="1:7" s="3" customFormat="1" ht="47.25" customHeight="1">
      <c r="A176" s="132" t="s">
        <v>571</v>
      </c>
      <c r="B176" s="151" t="s">
        <v>191</v>
      </c>
      <c r="C176" s="31" t="s">
        <v>472</v>
      </c>
      <c r="D176" s="54" t="s">
        <v>472</v>
      </c>
      <c r="E176" s="30" t="s">
        <v>572</v>
      </c>
      <c r="F176" s="31"/>
      <c r="G176" s="51">
        <f>SUM(G177)</f>
        <v>118500</v>
      </c>
    </row>
    <row r="177" spans="1:7" s="23" customFormat="1" ht="21" customHeight="1">
      <c r="A177" s="132" t="s">
        <v>164</v>
      </c>
      <c r="B177" s="151" t="s">
        <v>191</v>
      </c>
      <c r="C177" s="31" t="s">
        <v>556</v>
      </c>
      <c r="D177" s="54" t="s">
        <v>472</v>
      </c>
      <c r="E177" s="30" t="s">
        <v>572</v>
      </c>
      <c r="F177" s="31" t="s">
        <v>1</v>
      </c>
      <c r="G177" s="51">
        <v>118500</v>
      </c>
    </row>
    <row r="178" spans="1:7" s="3" customFormat="1" ht="84" customHeight="1">
      <c r="A178" s="132" t="s">
        <v>573</v>
      </c>
      <c r="B178" s="151" t="s">
        <v>191</v>
      </c>
      <c r="C178" s="31" t="s">
        <v>472</v>
      </c>
      <c r="D178" s="54" t="s">
        <v>472</v>
      </c>
      <c r="E178" s="30" t="s">
        <v>574</v>
      </c>
      <c r="F178" s="31"/>
      <c r="G178" s="51">
        <f>SUM(G179)</f>
        <v>71200</v>
      </c>
    </row>
    <row r="179" spans="1:7" s="3" customFormat="1" ht="22.5" customHeight="1">
      <c r="A179" s="132" t="s">
        <v>164</v>
      </c>
      <c r="B179" s="151" t="s">
        <v>191</v>
      </c>
      <c r="C179" s="31" t="s">
        <v>472</v>
      </c>
      <c r="D179" s="54" t="s">
        <v>472</v>
      </c>
      <c r="E179" s="30" t="s">
        <v>574</v>
      </c>
      <c r="F179" s="31" t="s">
        <v>1</v>
      </c>
      <c r="G179" s="51">
        <v>71200</v>
      </c>
    </row>
    <row r="180" spans="1:7" ht="36.75" customHeight="1">
      <c r="A180" s="132" t="s">
        <v>575</v>
      </c>
      <c r="B180" s="151" t="s">
        <v>191</v>
      </c>
      <c r="C180" s="31" t="s">
        <v>472</v>
      </c>
      <c r="D180" s="54" t="s">
        <v>472</v>
      </c>
      <c r="E180" s="30" t="s">
        <v>567</v>
      </c>
      <c r="F180" s="31"/>
      <c r="G180" s="51">
        <f>SUM(G181)</f>
        <v>71200</v>
      </c>
    </row>
    <row r="181" spans="1:7" ht="23.25" customHeight="1">
      <c r="A181" s="132" t="s">
        <v>164</v>
      </c>
      <c r="B181" s="151" t="s">
        <v>191</v>
      </c>
      <c r="C181" s="31" t="s">
        <v>472</v>
      </c>
      <c r="D181" s="54" t="s">
        <v>472</v>
      </c>
      <c r="E181" s="30" t="s">
        <v>567</v>
      </c>
      <c r="F181" s="31" t="s">
        <v>1</v>
      </c>
      <c r="G181" s="51">
        <v>71200</v>
      </c>
    </row>
    <row r="182" spans="1:7" ht="49.5" customHeight="1">
      <c r="A182" s="132" t="s">
        <v>576</v>
      </c>
      <c r="B182" s="151" t="s">
        <v>191</v>
      </c>
      <c r="C182" s="31" t="s">
        <v>472</v>
      </c>
      <c r="D182" s="54" t="s">
        <v>472</v>
      </c>
      <c r="E182" s="30" t="s">
        <v>569</v>
      </c>
      <c r="F182" s="31"/>
      <c r="G182" s="51">
        <f>SUM(G183)</f>
        <v>94700</v>
      </c>
    </row>
    <row r="183" spans="1:7" ht="16.5" customHeight="1">
      <c r="A183" s="132" t="s">
        <v>164</v>
      </c>
      <c r="B183" s="151" t="s">
        <v>191</v>
      </c>
      <c r="C183" s="31" t="s">
        <v>472</v>
      </c>
      <c r="D183" s="54" t="s">
        <v>472</v>
      </c>
      <c r="E183" s="30" t="s">
        <v>569</v>
      </c>
      <c r="F183" s="31" t="s">
        <v>1</v>
      </c>
      <c r="G183" s="51">
        <v>94700</v>
      </c>
    </row>
    <row r="184" spans="1:7" ht="18.75" customHeight="1">
      <c r="A184" s="72" t="s">
        <v>169</v>
      </c>
      <c r="B184" s="151" t="s">
        <v>191</v>
      </c>
      <c r="C184" s="116" t="s">
        <v>171</v>
      </c>
      <c r="D184" s="71"/>
      <c r="E184" s="71"/>
      <c r="F184" s="22"/>
      <c r="G184" s="108">
        <f>SUM(G185,G199,G234,G244)</f>
        <v>296607692.39</v>
      </c>
    </row>
    <row r="185" spans="1:7" ht="19.5" customHeight="1">
      <c r="A185" s="72" t="s">
        <v>170</v>
      </c>
      <c r="B185" s="151" t="s">
        <v>191</v>
      </c>
      <c r="C185" s="116" t="s">
        <v>171</v>
      </c>
      <c r="D185" s="116" t="s">
        <v>153</v>
      </c>
      <c r="E185" s="71"/>
      <c r="F185" s="22"/>
      <c r="G185" s="108">
        <f>SUM(G186)</f>
        <v>49239591.99</v>
      </c>
    </row>
    <row r="186" spans="1:7" ht="36.75" customHeight="1">
      <c r="A186" s="140" t="s">
        <v>577</v>
      </c>
      <c r="B186" s="151" t="s">
        <v>191</v>
      </c>
      <c r="C186" s="22" t="s">
        <v>171</v>
      </c>
      <c r="D186" s="22" t="s">
        <v>153</v>
      </c>
      <c r="E186" s="117" t="s">
        <v>45</v>
      </c>
      <c r="F186" s="22"/>
      <c r="G186" s="51">
        <f>SUM(G187)</f>
        <v>49239591.99</v>
      </c>
    </row>
    <row r="187" spans="1:7" ht="21.75" customHeight="1">
      <c r="A187" s="140" t="s">
        <v>578</v>
      </c>
      <c r="B187" s="151" t="s">
        <v>191</v>
      </c>
      <c r="C187" s="22" t="s">
        <v>171</v>
      </c>
      <c r="D187" s="22" t="s">
        <v>153</v>
      </c>
      <c r="E187" s="117" t="s">
        <v>579</v>
      </c>
      <c r="F187" s="22"/>
      <c r="G187" s="51">
        <f>SUM(G188+G193+G197+G191)</f>
        <v>49239591.99</v>
      </c>
    </row>
    <row r="188" spans="1:7" ht="50.25" customHeight="1">
      <c r="A188" s="140" t="s">
        <v>62</v>
      </c>
      <c r="B188" s="151" t="s">
        <v>191</v>
      </c>
      <c r="C188" s="22" t="s">
        <v>171</v>
      </c>
      <c r="D188" s="22" t="s">
        <v>153</v>
      </c>
      <c r="E188" s="117" t="s">
        <v>580</v>
      </c>
      <c r="F188" s="22"/>
      <c r="G188" s="51">
        <f>SUM(G189:G190)</f>
        <v>26606480.26</v>
      </c>
    </row>
    <row r="189" spans="1:7" ht="63">
      <c r="A189" s="21" t="s">
        <v>36</v>
      </c>
      <c r="B189" s="151" t="s">
        <v>191</v>
      </c>
      <c r="C189" s="22" t="s">
        <v>171</v>
      </c>
      <c r="D189" s="22" t="s">
        <v>153</v>
      </c>
      <c r="E189" s="117" t="s">
        <v>580</v>
      </c>
      <c r="F189" s="22" t="s">
        <v>156</v>
      </c>
      <c r="G189" s="51">
        <v>26436496.57</v>
      </c>
    </row>
    <row r="190" spans="1:7" ht="31.5">
      <c r="A190" s="140" t="s">
        <v>39</v>
      </c>
      <c r="B190" s="151" t="s">
        <v>191</v>
      </c>
      <c r="C190" s="22" t="s">
        <v>171</v>
      </c>
      <c r="D190" s="22" t="s">
        <v>153</v>
      </c>
      <c r="E190" s="117" t="s">
        <v>580</v>
      </c>
      <c r="F190" s="22" t="s">
        <v>159</v>
      </c>
      <c r="G190" s="51">
        <v>169983.69</v>
      </c>
    </row>
    <row r="191" spans="1:7" ht="31.5">
      <c r="A191" s="21" t="s">
        <v>581</v>
      </c>
      <c r="B191" s="151" t="s">
        <v>191</v>
      </c>
      <c r="C191" s="22" t="s">
        <v>171</v>
      </c>
      <c r="D191" s="22" t="s">
        <v>153</v>
      </c>
      <c r="E191" s="117" t="s">
        <v>582</v>
      </c>
      <c r="F191" s="22"/>
      <c r="G191" s="51">
        <f>SUM(G192)</f>
        <v>4770.6</v>
      </c>
    </row>
    <row r="192" spans="1:7" ht="54.75" customHeight="1">
      <c r="A192" s="21" t="s">
        <v>36</v>
      </c>
      <c r="B192" s="151" t="s">
        <v>191</v>
      </c>
      <c r="C192" s="22" t="s">
        <v>171</v>
      </c>
      <c r="D192" s="22" t="s">
        <v>153</v>
      </c>
      <c r="E192" s="117" t="s">
        <v>582</v>
      </c>
      <c r="F192" s="22" t="s">
        <v>156</v>
      </c>
      <c r="G192" s="51">
        <v>4770.6</v>
      </c>
    </row>
    <row r="193" spans="1:7" ht="31.5">
      <c r="A193" s="140" t="s">
        <v>57</v>
      </c>
      <c r="B193" s="151" t="s">
        <v>191</v>
      </c>
      <c r="C193" s="22" t="s">
        <v>171</v>
      </c>
      <c r="D193" s="22" t="s">
        <v>153</v>
      </c>
      <c r="E193" s="117" t="s">
        <v>583</v>
      </c>
      <c r="F193" s="22"/>
      <c r="G193" s="51">
        <f>SUM(G194:G196)</f>
        <v>22593799.130000003</v>
      </c>
    </row>
    <row r="194" spans="1:7" s="3" customFormat="1" ht="57" customHeight="1">
      <c r="A194" s="21" t="s">
        <v>36</v>
      </c>
      <c r="B194" s="151" t="s">
        <v>191</v>
      </c>
      <c r="C194" s="22" t="s">
        <v>171</v>
      </c>
      <c r="D194" s="22" t="s">
        <v>153</v>
      </c>
      <c r="E194" s="117" t="s">
        <v>583</v>
      </c>
      <c r="F194" s="22" t="s">
        <v>156</v>
      </c>
      <c r="G194" s="51">
        <v>8894594.32</v>
      </c>
    </row>
    <row r="195" spans="1:7" s="3" customFormat="1" ht="27.75" customHeight="1">
      <c r="A195" s="140" t="s">
        <v>39</v>
      </c>
      <c r="B195" s="151" t="s">
        <v>191</v>
      </c>
      <c r="C195" s="22" t="s">
        <v>171</v>
      </c>
      <c r="D195" s="22" t="s">
        <v>153</v>
      </c>
      <c r="E195" s="117" t="s">
        <v>583</v>
      </c>
      <c r="F195" s="22" t="s">
        <v>159</v>
      </c>
      <c r="G195" s="51">
        <v>12470822.24</v>
      </c>
    </row>
    <row r="196" spans="1:7" s="3" customFormat="1" ht="15.75" customHeight="1">
      <c r="A196" s="140" t="s">
        <v>161</v>
      </c>
      <c r="B196" s="151" t="s">
        <v>191</v>
      </c>
      <c r="C196" s="22" t="s">
        <v>171</v>
      </c>
      <c r="D196" s="22" t="s">
        <v>153</v>
      </c>
      <c r="E196" s="117" t="s">
        <v>583</v>
      </c>
      <c r="F196" s="22" t="s">
        <v>160</v>
      </c>
      <c r="G196" s="51">
        <v>1228382.57</v>
      </c>
    </row>
    <row r="197" spans="1:7" ht="47.25">
      <c r="A197" s="140" t="s">
        <v>584</v>
      </c>
      <c r="B197" s="151" t="s">
        <v>191</v>
      </c>
      <c r="C197" s="22" t="s">
        <v>171</v>
      </c>
      <c r="D197" s="22" t="s">
        <v>153</v>
      </c>
      <c r="E197" s="117" t="s">
        <v>585</v>
      </c>
      <c r="F197" s="22"/>
      <c r="G197" s="51">
        <f>SUM(G198)</f>
        <v>34542</v>
      </c>
    </row>
    <row r="198" spans="1:7" ht="63">
      <c r="A198" s="21" t="s">
        <v>36</v>
      </c>
      <c r="B198" s="151" t="s">
        <v>191</v>
      </c>
      <c r="C198" s="22" t="s">
        <v>171</v>
      </c>
      <c r="D198" s="22" t="s">
        <v>153</v>
      </c>
      <c r="E198" s="117" t="s">
        <v>586</v>
      </c>
      <c r="F198" s="22" t="s">
        <v>156</v>
      </c>
      <c r="G198" s="51">
        <v>34542</v>
      </c>
    </row>
    <row r="199" spans="1:7" ht="15.75">
      <c r="A199" s="72" t="s">
        <v>172</v>
      </c>
      <c r="B199" s="151" t="s">
        <v>191</v>
      </c>
      <c r="C199" s="116" t="s">
        <v>171</v>
      </c>
      <c r="D199" s="116" t="s">
        <v>155</v>
      </c>
      <c r="E199" s="71"/>
      <c r="F199" s="22"/>
      <c r="G199" s="108">
        <f>SUM(G200)</f>
        <v>239097018.27</v>
      </c>
    </row>
    <row r="200" spans="1:7" ht="39" customHeight="1">
      <c r="A200" s="140" t="s">
        <v>577</v>
      </c>
      <c r="B200" s="151" t="s">
        <v>191</v>
      </c>
      <c r="C200" s="22" t="s">
        <v>171</v>
      </c>
      <c r="D200" s="22" t="s">
        <v>155</v>
      </c>
      <c r="E200" s="117" t="s">
        <v>45</v>
      </c>
      <c r="F200" s="22"/>
      <c r="G200" s="51">
        <f>SUM(G201+G227)</f>
        <v>239097018.27</v>
      </c>
    </row>
    <row r="201" spans="1:7" ht="40.5" customHeight="1">
      <c r="A201" s="141" t="s">
        <v>587</v>
      </c>
      <c r="B201" s="151" t="s">
        <v>191</v>
      </c>
      <c r="C201" s="116" t="s">
        <v>171</v>
      </c>
      <c r="D201" s="116" t="s">
        <v>155</v>
      </c>
      <c r="E201" s="71" t="s">
        <v>579</v>
      </c>
      <c r="F201" s="116"/>
      <c r="G201" s="108">
        <f>SUM(G202+G215+G219+G221+G209+G211+G225+G213+G223+G205+G207)</f>
        <v>224630842.26000002</v>
      </c>
    </row>
    <row r="202" spans="1:7" ht="104.25" customHeight="1">
      <c r="A202" s="140" t="s">
        <v>144</v>
      </c>
      <c r="B202" s="151" t="s">
        <v>191</v>
      </c>
      <c r="C202" s="22" t="s">
        <v>171</v>
      </c>
      <c r="D202" s="22" t="s">
        <v>155</v>
      </c>
      <c r="E202" s="117" t="s">
        <v>588</v>
      </c>
      <c r="F202" s="22"/>
      <c r="G202" s="51">
        <f>SUM(G203:G204)</f>
        <v>180915835.05</v>
      </c>
    </row>
    <row r="203" spans="1:7" ht="18.75" customHeight="1">
      <c r="A203" s="21" t="s">
        <v>36</v>
      </c>
      <c r="B203" s="151" t="s">
        <v>191</v>
      </c>
      <c r="C203" s="22" t="s">
        <v>171</v>
      </c>
      <c r="D203" s="22" t="s">
        <v>155</v>
      </c>
      <c r="E203" s="117" t="s">
        <v>588</v>
      </c>
      <c r="F203" s="22" t="s">
        <v>156</v>
      </c>
      <c r="G203" s="51">
        <v>174141517.58</v>
      </c>
    </row>
    <row r="204" spans="1:7" s="10" customFormat="1" ht="24" customHeight="1">
      <c r="A204" s="140" t="s">
        <v>39</v>
      </c>
      <c r="B204" s="151" t="s">
        <v>191</v>
      </c>
      <c r="C204" s="22" t="s">
        <v>171</v>
      </c>
      <c r="D204" s="22" t="s">
        <v>155</v>
      </c>
      <c r="E204" s="117" t="s">
        <v>588</v>
      </c>
      <c r="F204" s="22" t="s">
        <v>159</v>
      </c>
      <c r="G204" s="51">
        <v>6774317.47</v>
      </c>
    </row>
    <row r="205" spans="1:7" s="3" customFormat="1" ht="33.75" customHeight="1">
      <c r="A205" s="21" t="s">
        <v>581</v>
      </c>
      <c r="B205" s="151" t="s">
        <v>191</v>
      </c>
      <c r="C205" s="22" t="s">
        <v>171</v>
      </c>
      <c r="D205" s="22" t="s">
        <v>155</v>
      </c>
      <c r="E205" s="117" t="s">
        <v>582</v>
      </c>
      <c r="F205" s="22"/>
      <c r="G205" s="51">
        <f>SUM(G206)</f>
        <v>228750</v>
      </c>
    </row>
    <row r="206" spans="1:7" s="3" customFormat="1" ht="57.75" customHeight="1">
      <c r="A206" s="21" t="s">
        <v>36</v>
      </c>
      <c r="B206" s="151" t="s">
        <v>191</v>
      </c>
      <c r="C206" s="22" t="s">
        <v>589</v>
      </c>
      <c r="D206" s="22" t="s">
        <v>155</v>
      </c>
      <c r="E206" s="117" t="s">
        <v>582</v>
      </c>
      <c r="F206" s="22" t="s">
        <v>156</v>
      </c>
      <c r="G206" s="51">
        <v>228750</v>
      </c>
    </row>
    <row r="207" spans="1:7" ht="22.5" customHeight="1">
      <c r="A207" s="21" t="s">
        <v>590</v>
      </c>
      <c r="B207" s="151" t="s">
        <v>191</v>
      </c>
      <c r="C207" s="22" t="s">
        <v>171</v>
      </c>
      <c r="D207" s="22" t="s">
        <v>155</v>
      </c>
      <c r="E207" s="117" t="s">
        <v>591</v>
      </c>
      <c r="F207" s="22"/>
      <c r="G207" s="51">
        <f>SUM(G208)</f>
        <v>515732.36</v>
      </c>
    </row>
    <row r="208" spans="1:7" ht="45.75" customHeight="1">
      <c r="A208" s="21" t="s">
        <v>592</v>
      </c>
      <c r="B208" s="151" t="s">
        <v>191</v>
      </c>
      <c r="C208" s="22" t="s">
        <v>171</v>
      </c>
      <c r="D208" s="22" t="s">
        <v>155</v>
      </c>
      <c r="E208" s="117" t="s">
        <v>591</v>
      </c>
      <c r="F208" s="22" t="s">
        <v>159</v>
      </c>
      <c r="G208" s="51">
        <v>515732.36</v>
      </c>
    </row>
    <row r="209" spans="1:7" ht="15.75">
      <c r="A209" s="21" t="s">
        <v>593</v>
      </c>
      <c r="B209" s="151" t="s">
        <v>191</v>
      </c>
      <c r="C209" s="22" t="s">
        <v>171</v>
      </c>
      <c r="D209" s="22" t="s">
        <v>155</v>
      </c>
      <c r="E209" s="117" t="s">
        <v>594</v>
      </c>
      <c r="F209" s="22"/>
      <c r="G209" s="51">
        <f>SUM(G210)</f>
        <v>2053700.57</v>
      </c>
    </row>
    <row r="210" spans="1:7" ht="63">
      <c r="A210" s="21" t="s">
        <v>36</v>
      </c>
      <c r="B210" s="151" t="s">
        <v>191</v>
      </c>
      <c r="C210" s="22" t="s">
        <v>171</v>
      </c>
      <c r="D210" s="22" t="s">
        <v>155</v>
      </c>
      <c r="E210" s="117" t="s">
        <v>594</v>
      </c>
      <c r="F210" s="22" t="s">
        <v>156</v>
      </c>
      <c r="G210" s="51">
        <v>2053700.57</v>
      </c>
    </row>
    <row r="211" spans="1:7" ht="31.5">
      <c r="A211" s="21" t="s">
        <v>595</v>
      </c>
      <c r="B211" s="151" t="s">
        <v>191</v>
      </c>
      <c r="C211" s="22" t="s">
        <v>171</v>
      </c>
      <c r="D211" s="22" t="s">
        <v>155</v>
      </c>
      <c r="E211" s="117" t="s">
        <v>596</v>
      </c>
      <c r="F211" s="22"/>
      <c r="G211" s="51">
        <f>SUM(G212)</f>
        <v>96847</v>
      </c>
    </row>
    <row r="212" spans="1:7" ht="32.25" customHeight="1">
      <c r="A212" s="140" t="s">
        <v>39</v>
      </c>
      <c r="B212" s="151" t="s">
        <v>191</v>
      </c>
      <c r="C212" s="22" t="s">
        <v>171</v>
      </c>
      <c r="D212" s="22" t="s">
        <v>155</v>
      </c>
      <c r="E212" s="117" t="s">
        <v>596</v>
      </c>
      <c r="F212" s="22" t="s">
        <v>159</v>
      </c>
      <c r="G212" s="51">
        <v>96847</v>
      </c>
    </row>
    <row r="213" spans="1:7" s="10" customFormat="1" ht="66" customHeight="1">
      <c r="A213" s="140" t="s">
        <v>597</v>
      </c>
      <c r="B213" s="151" t="s">
        <v>191</v>
      </c>
      <c r="C213" s="22" t="s">
        <v>171</v>
      </c>
      <c r="D213" s="22" t="s">
        <v>155</v>
      </c>
      <c r="E213" s="117" t="s">
        <v>598</v>
      </c>
      <c r="F213" s="22"/>
      <c r="G213" s="51">
        <f>SUM(G214)</f>
        <v>501140.05</v>
      </c>
    </row>
    <row r="214" spans="1:7" s="10" customFormat="1" ht="20.25" customHeight="1">
      <c r="A214" s="140" t="s">
        <v>39</v>
      </c>
      <c r="B214" s="151" t="s">
        <v>191</v>
      </c>
      <c r="C214" s="22" t="s">
        <v>589</v>
      </c>
      <c r="D214" s="22" t="s">
        <v>155</v>
      </c>
      <c r="E214" s="117" t="s">
        <v>598</v>
      </c>
      <c r="F214" s="22" t="s">
        <v>159</v>
      </c>
      <c r="G214" s="51">
        <v>501140.05</v>
      </c>
    </row>
    <row r="215" spans="1:7" ht="22.5" customHeight="1">
      <c r="A215" s="140" t="s">
        <v>57</v>
      </c>
      <c r="B215" s="151" t="s">
        <v>191</v>
      </c>
      <c r="C215" s="22" t="s">
        <v>171</v>
      </c>
      <c r="D215" s="22" t="s">
        <v>155</v>
      </c>
      <c r="E215" s="117" t="s">
        <v>583</v>
      </c>
      <c r="F215" s="22"/>
      <c r="G215" s="51">
        <f>SUM(G218+G217+G216)</f>
        <v>34655779.5</v>
      </c>
    </row>
    <row r="216" spans="1:7" ht="63">
      <c r="A216" s="21" t="s">
        <v>36</v>
      </c>
      <c r="B216" s="151" t="s">
        <v>191</v>
      </c>
      <c r="C216" s="22" t="s">
        <v>171</v>
      </c>
      <c r="D216" s="22" t="s">
        <v>155</v>
      </c>
      <c r="E216" s="117" t="s">
        <v>583</v>
      </c>
      <c r="F216" s="22" t="s">
        <v>156</v>
      </c>
      <c r="G216" s="51">
        <v>26475.4</v>
      </c>
    </row>
    <row r="217" spans="1:7" ht="31.5">
      <c r="A217" s="140" t="s">
        <v>39</v>
      </c>
      <c r="B217" s="151" t="s">
        <v>191</v>
      </c>
      <c r="C217" s="22" t="s">
        <v>171</v>
      </c>
      <c r="D217" s="22" t="s">
        <v>155</v>
      </c>
      <c r="E217" s="117" t="s">
        <v>583</v>
      </c>
      <c r="F217" s="22" t="s">
        <v>159</v>
      </c>
      <c r="G217" s="51">
        <v>30844861.41</v>
      </c>
    </row>
    <row r="218" spans="1:7" ht="15.75">
      <c r="A218" s="140" t="s">
        <v>161</v>
      </c>
      <c r="B218" s="151" t="s">
        <v>191</v>
      </c>
      <c r="C218" s="22" t="s">
        <v>171</v>
      </c>
      <c r="D218" s="22" t="s">
        <v>155</v>
      </c>
      <c r="E218" s="117" t="s">
        <v>583</v>
      </c>
      <c r="F218" s="22" t="s">
        <v>160</v>
      </c>
      <c r="G218" s="51">
        <v>3784442.69</v>
      </c>
    </row>
    <row r="219" spans="1:7" ht="47.25">
      <c r="A219" s="140" t="s">
        <v>584</v>
      </c>
      <c r="B219" s="151" t="s">
        <v>191</v>
      </c>
      <c r="C219" s="22" t="s">
        <v>171</v>
      </c>
      <c r="D219" s="22" t="s">
        <v>155</v>
      </c>
      <c r="E219" s="117" t="s">
        <v>586</v>
      </c>
      <c r="F219" s="22"/>
      <c r="G219" s="51">
        <f>SUM(G220)</f>
        <v>1069268</v>
      </c>
    </row>
    <row r="220" spans="1:7" ht="16.5" customHeight="1">
      <c r="A220" s="21" t="s">
        <v>36</v>
      </c>
      <c r="B220" s="151" t="s">
        <v>191</v>
      </c>
      <c r="C220" s="22" t="s">
        <v>171</v>
      </c>
      <c r="D220" s="22" t="s">
        <v>155</v>
      </c>
      <c r="E220" s="117" t="s">
        <v>586</v>
      </c>
      <c r="F220" s="22" t="s">
        <v>156</v>
      </c>
      <c r="G220" s="51">
        <v>1069268</v>
      </c>
    </row>
    <row r="221" spans="1:7" ht="50.25" customHeight="1">
      <c r="A221" s="140" t="s">
        <v>599</v>
      </c>
      <c r="B221" s="151" t="s">
        <v>191</v>
      </c>
      <c r="C221" s="22" t="s">
        <v>171</v>
      </c>
      <c r="D221" s="22" t="s">
        <v>155</v>
      </c>
      <c r="E221" s="117" t="s">
        <v>600</v>
      </c>
      <c r="F221" s="22"/>
      <c r="G221" s="51">
        <f>SUM(G222)</f>
        <v>2667800.73</v>
      </c>
    </row>
    <row r="222" spans="1:7" ht="23.25" customHeight="1">
      <c r="A222" s="140" t="s">
        <v>39</v>
      </c>
      <c r="B222" s="151" t="s">
        <v>191</v>
      </c>
      <c r="C222" s="22" t="s">
        <v>171</v>
      </c>
      <c r="D222" s="22" t="s">
        <v>155</v>
      </c>
      <c r="E222" s="117" t="s">
        <v>600</v>
      </c>
      <c r="F222" s="22" t="s">
        <v>159</v>
      </c>
      <c r="G222" s="51">
        <v>2667800.73</v>
      </c>
    </row>
    <row r="223" spans="1:7" ht="31.5">
      <c r="A223" s="140" t="s">
        <v>601</v>
      </c>
      <c r="B223" s="151" t="s">
        <v>191</v>
      </c>
      <c r="C223" s="22" t="s">
        <v>171</v>
      </c>
      <c r="D223" s="22" t="s">
        <v>155</v>
      </c>
      <c r="E223" s="117" t="s">
        <v>602</v>
      </c>
      <c r="F223" s="22"/>
      <c r="G223" s="51">
        <f>SUM(G224)</f>
        <v>917836</v>
      </c>
    </row>
    <row r="224" spans="1:7" ht="31.5">
      <c r="A224" s="140" t="s">
        <v>39</v>
      </c>
      <c r="B224" s="151" t="s">
        <v>191</v>
      </c>
      <c r="C224" s="22" t="s">
        <v>171</v>
      </c>
      <c r="D224" s="22" t="s">
        <v>155</v>
      </c>
      <c r="E224" s="117" t="s">
        <v>602</v>
      </c>
      <c r="F224" s="22" t="s">
        <v>159</v>
      </c>
      <c r="G224" s="51">
        <v>917836</v>
      </c>
    </row>
    <row r="225" spans="1:7" ht="32.25" customHeight="1">
      <c r="A225" s="21" t="s">
        <v>595</v>
      </c>
      <c r="B225" s="151" t="s">
        <v>191</v>
      </c>
      <c r="C225" s="22" t="s">
        <v>171</v>
      </c>
      <c r="D225" s="22" t="s">
        <v>155</v>
      </c>
      <c r="E225" s="117" t="s">
        <v>603</v>
      </c>
      <c r="F225" s="22"/>
      <c r="G225" s="51">
        <f>SUM(G226)</f>
        <v>1008153</v>
      </c>
    </row>
    <row r="226" spans="1:7" ht="27" customHeight="1">
      <c r="A226" s="140" t="s">
        <v>39</v>
      </c>
      <c r="B226" s="151" t="s">
        <v>191</v>
      </c>
      <c r="C226" s="22" t="s">
        <v>171</v>
      </c>
      <c r="D226" s="22" t="s">
        <v>155</v>
      </c>
      <c r="E226" s="117" t="s">
        <v>603</v>
      </c>
      <c r="F226" s="22" t="s">
        <v>159</v>
      </c>
      <c r="G226" s="51">
        <v>1008153</v>
      </c>
    </row>
    <row r="227" spans="1:7" ht="51.75" customHeight="1">
      <c r="A227" s="141" t="s">
        <v>604</v>
      </c>
      <c r="B227" s="151" t="s">
        <v>191</v>
      </c>
      <c r="C227" s="116" t="s">
        <v>171</v>
      </c>
      <c r="D227" s="116" t="s">
        <v>155</v>
      </c>
      <c r="E227" s="71" t="s">
        <v>605</v>
      </c>
      <c r="F227" s="116"/>
      <c r="G227" s="108">
        <f>SUM(G228+G232)</f>
        <v>14466176.009999998</v>
      </c>
    </row>
    <row r="228" spans="1:7" ht="31.5" customHeight="1">
      <c r="A228" s="140" t="s">
        <v>57</v>
      </c>
      <c r="B228" s="151" t="s">
        <v>191</v>
      </c>
      <c r="C228" s="22" t="s">
        <v>171</v>
      </c>
      <c r="D228" s="22" t="s">
        <v>155</v>
      </c>
      <c r="E228" s="117" t="s">
        <v>606</v>
      </c>
      <c r="F228" s="22"/>
      <c r="G228" s="51">
        <f>SUM(G229:G231)</f>
        <v>14420076.009999998</v>
      </c>
    </row>
    <row r="229" spans="1:7" ht="63">
      <c r="A229" s="21" t="s">
        <v>36</v>
      </c>
      <c r="B229" s="151" t="s">
        <v>191</v>
      </c>
      <c r="C229" s="22" t="s">
        <v>171</v>
      </c>
      <c r="D229" s="22" t="s">
        <v>155</v>
      </c>
      <c r="E229" s="117" t="s">
        <v>606</v>
      </c>
      <c r="F229" s="22" t="s">
        <v>156</v>
      </c>
      <c r="G229" s="51">
        <v>13832671.2</v>
      </c>
    </row>
    <row r="230" spans="1:7" ht="18.75" customHeight="1">
      <c r="A230" s="140" t="s">
        <v>39</v>
      </c>
      <c r="B230" s="151" t="s">
        <v>191</v>
      </c>
      <c r="C230" s="22" t="s">
        <v>171</v>
      </c>
      <c r="D230" s="22" t="s">
        <v>155</v>
      </c>
      <c r="E230" s="117" t="s">
        <v>606</v>
      </c>
      <c r="F230" s="22" t="s">
        <v>159</v>
      </c>
      <c r="G230" s="51">
        <v>505410.53</v>
      </c>
    </row>
    <row r="231" spans="1:7" ht="15.75">
      <c r="A231" s="140" t="s">
        <v>161</v>
      </c>
      <c r="B231" s="151" t="s">
        <v>191</v>
      </c>
      <c r="C231" s="22" t="s">
        <v>171</v>
      </c>
      <c r="D231" s="22" t="s">
        <v>155</v>
      </c>
      <c r="E231" s="117" t="s">
        <v>606</v>
      </c>
      <c r="F231" s="22" t="s">
        <v>160</v>
      </c>
      <c r="G231" s="51">
        <v>81994.28</v>
      </c>
    </row>
    <row r="232" spans="1:7" ht="24" customHeight="1">
      <c r="A232" s="21" t="s">
        <v>607</v>
      </c>
      <c r="B232" s="151" t="s">
        <v>191</v>
      </c>
      <c r="C232" s="22" t="s">
        <v>171</v>
      </c>
      <c r="D232" s="22" t="s">
        <v>155</v>
      </c>
      <c r="E232" s="117" t="s">
        <v>608</v>
      </c>
      <c r="F232" s="22"/>
      <c r="G232" s="51">
        <f>SUM(G233)</f>
        <v>46100</v>
      </c>
    </row>
    <row r="233" spans="1:7" ht="21.75" customHeight="1">
      <c r="A233" s="140" t="s">
        <v>39</v>
      </c>
      <c r="B233" s="151" t="s">
        <v>191</v>
      </c>
      <c r="C233" s="22" t="s">
        <v>171</v>
      </c>
      <c r="D233" s="22" t="s">
        <v>155</v>
      </c>
      <c r="E233" s="117" t="s">
        <v>608</v>
      </c>
      <c r="F233" s="22" t="s">
        <v>159</v>
      </c>
      <c r="G233" s="51">
        <v>46100</v>
      </c>
    </row>
    <row r="234" spans="1:7" ht="18.75" customHeight="1">
      <c r="A234" s="72" t="s">
        <v>173</v>
      </c>
      <c r="B234" s="151" t="s">
        <v>191</v>
      </c>
      <c r="C234" s="116" t="s">
        <v>171</v>
      </c>
      <c r="D234" s="116" t="s">
        <v>171</v>
      </c>
      <c r="E234" s="71"/>
      <c r="F234" s="22"/>
      <c r="G234" s="108">
        <f>SUM(G235)</f>
        <v>1624519</v>
      </c>
    </row>
    <row r="235" spans="1:7" ht="51.75" customHeight="1">
      <c r="A235" s="142" t="s">
        <v>609</v>
      </c>
      <c r="B235" s="151" t="s">
        <v>191</v>
      </c>
      <c r="C235" s="116" t="s">
        <v>171</v>
      </c>
      <c r="D235" s="116" t="s">
        <v>171</v>
      </c>
      <c r="E235" s="71" t="s">
        <v>74</v>
      </c>
      <c r="F235" s="116"/>
      <c r="G235" s="108">
        <f>SUM(G236+G239)</f>
        <v>1624519</v>
      </c>
    </row>
    <row r="236" spans="1:7" ht="63">
      <c r="A236" s="118" t="s">
        <v>610</v>
      </c>
      <c r="B236" s="151" t="s">
        <v>191</v>
      </c>
      <c r="C236" s="22" t="s">
        <v>171</v>
      </c>
      <c r="D236" s="22" t="s">
        <v>171</v>
      </c>
      <c r="E236" s="117" t="s">
        <v>611</v>
      </c>
      <c r="F236" s="22"/>
      <c r="G236" s="51">
        <f>SUM(G237)</f>
        <v>77100</v>
      </c>
    </row>
    <row r="237" spans="1:7" ht="20.25" customHeight="1">
      <c r="A237" s="119" t="s">
        <v>67</v>
      </c>
      <c r="B237" s="151" t="s">
        <v>191</v>
      </c>
      <c r="C237" s="22" t="s">
        <v>171</v>
      </c>
      <c r="D237" s="22" t="s">
        <v>171</v>
      </c>
      <c r="E237" s="117" t="s">
        <v>612</v>
      </c>
      <c r="F237" s="22"/>
      <c r="G237" s="51">
        <f>SUM(G238)</f>
        <v>77100</v>
      </c>
    </row>
    <row r="238" spans="1:7" ht="16.5" customHeight="1">
      <c r="A238" s="140" t="s">
        <v>39</v>
      </c>
      <c r="B238" s="151" t="s">
        <v>191</v>
      </c>
      <c r="C238" s="22" t="s">
        <v>171</v>
      </c>
      <c r="D238" s="22" t="s">
        <v>171</v>
      </c>
      <c r="E238" s="117" t="s">
        <v>612</v>
      </c>
      <c r="F238" s="22" t="s">
        <v>159</v>
      </c>
      <c r="G238" s="51">
        <v>77100</v>
      </c>
    </row>
    <row r="239" spans="1:7" ht="52.5" customHeight="1">
      <c r="A239" s="143" t="s">
        <v>613</v>
      </c>
      <c r="B239" s="151" t="s">
        <v>191</v>
      </c>
      <c r="C239" s="22" t="s">
        <v>171</v>
      </c>
      <c r="D239" s="22" t="s">
        <v>171</v>
      </c>
      <c r="E239" s="117" t="s">
        <v>614</v>
      </c>
      <c r="F239" s="22"/>
      <c r="G239" s="51">
        <f>SUM(G242+G240+G241)</f>
        <v>1547419</v>
      </c>
    </row>
    <row r="240" spans="1:7" ht="31.5">
      <c r="A240" s="140" t="s">
        <v>615</v>
      </c>
      <c r="B240" s="151" t="s">
        <v>191</v>
      </c>
      <c r="C240" s="22" t="s">
        <v>171</v>
      </c>
      <c r="D240" s="22" t="s">
        <v>171</v>
      </c>
      <c r="E240" s="117" t="s">
        <v>616</v>
      </c>
      <c r="F240" s="22" t="s">
        <v>159</v>
      </c>
      <c r="G240" s="51">
        <v>311569</v>
      </c>
    </row>
    <row r="241" spans="1:7" ht="37.5" customHeight="1">
      <c r="A241" s="140" t="s">
        <v>617</v>
      </c>
      <c r="B241" s="151" t="s">
        <v>191</v>
      </c>
      <c r="C241" s="22" t="s">
        <v>171</v>
      </c>
      <c r="D241" s="22" t="s">
        <v>171</v>
      </c>
      <c r="E241" s="117" t="s">
        <v>618</v>
      </c>
      <c r="F241" s="22" t="s">
        <v>182</v>
      </c>
      <c r="G241" s="51">
        <v>379850</v>
      </c>
    </row>
    <row r="242" spans="1:7" ht="35.25" customHeight="1">
      <c r="A242" s="21" t="s">
        <v>619</v>
      </c>
      <c r="B242" s="151" t="s">
        <v>191</v>
      </c>
      <c r="C242" s="22" t="s">
        <v>171</v>
      </c>
      <c r="D242" s="22" t="s">
        <v>171</v>
      </c>
      <c r="E242" s="117" t="s">
        <v>620</v>
      </c>
      <c r="F242" s="22"/>
      <c r="G242" s="51">
        <f>SUM(G243:G243)</f>
        <v>856000</v>
      </c>
    </row>
    <row r="243" spans="1:7" ht="15.75">
      <c r="A243" s="140" t="s">
        <v>183</v>
      </c>
      <c r="B243" s="151" t="s">
        <v>191</v>
      </c>
      <c r="C243" s="22" t="s">
        <v>171</v>
      </c>
      <c r="D243" s="22" t="s">
        <v>171</v>
      </c>
      <c r="E243" s="117" t="s">
        <v>620</v>
      </c>
      <c r="F243" s="22" t="s">
        <v>182</v>
      </c>
      <c r="G243" s="51">
        <v>856000</v>
      </c>
    </row>
    <row r="244" spans="1:7" ht="18" customHeight="1">
      <c r="A244" s="72" t="s">
        <v>174</v>
      </c>
      <c r="B244" s="151" t="s">
        <v>191</v>
      </c>
      <c r="C244" s="116" t="s">
        <v>171</v>
      </c>
      <c r="D244" s="116" t="s">
        <v>175</v>
      </c>
      <c r="E244" s="71"/>
      <c r="F244" s="22"/>
      <c r="G244" s="108">
        <f>SUM(G245)</f>
        <v>6646563.13</v>
      </c>
    </row>
    <row r="245" spans="1:7" ht="33.75" customHeight="1">
      <c r="A245" s="139" t="s">
        <v>621</v>
      </c>
      <c r="B245" s="151" t="s">
        <v>191</v>
      </c>
      <c r="C245" s="22" t="s">
        <v>171</v>
      </c>
      <c r="D245" s="22" t="s">
        <v>175</v>
      </c>
      <c r="E245" s="22" t="s">
        <v>45</v>
      </c>
      <c r="F245" s="22"/>
      <c r="G245" s="51">
        <f>SUM(G246)</f>
        <v>6646563.13</v>
      </c>
    </row>
    <row r="246" spans="1:7" ht="54" customHeight="1">
      <c r="A246" s="21" t="s">
        <v>622</v>
      </c>
      <c r="B246" s="151" t="s">
        <v>191</v>
      </c>
      <c r="C246" s="22" t="s">
        <v>171</v>
      </c>
      <c r="D246" s="22" t="s">
        <v>175</v>
      </c>
      <c r="E246" s="22" t="s">
        <v>133</v>
      </c>
      <c r="F246" s="22"/>
      <c r="G246" s="51">
        <f>SUM(G247+G249+G253)</f>
        <v>6646563.13</v>
      </c>
    </row>
    <row r="247" spans="1:7" ht="38.25" customHeight="1">
      <c r="A247" s="140" t="s">
        <v>145</v>
      </c>
      <c r="B247" s="151" t="s">
        <v>191</v>
      </c>
      <c r="C247" s="22" t="s">
        <v>171</v>
      </c>
      <c r="D247" s="22" t="s">
        <v>175</v>
      </c>
      <c r="E247" s="22" t="s">
        <v>623</v>
      </c>
      <c r="F247" s="22"/>
      <c r="G247" s="51">
        <f>SUM(G248)</f>
        <v>75610</v>
      </c>
    </row>
    <row r="248" spans="1:7" ht="60" customHeight="1">
      <c r="A248" s="140" t="s">
        <v>130</v>
      </c>
      <c r="B248" s="151" t="s">
        <v>191</v>
      </c>
      <c r="C248" s="22" t="s">
        <v>171</v>
      </c>
      <c r="D248" s="22" t="s">
        <v>175</v>
      </c>
      <c r="E248" s="22" t="s">
        <v>623</v>
      </c>
      <c r="F248" s="22" t="s">
        <v>156</v>
      </c>
      <c r="G248" s="51">
        <v>75610</v>
      </c>
    </row>
    <row r="249" spans="1:7" ht="31.5">
      <c r="A249" s="140" t="s">
        <v>57</v>
      </c>
      <c r="B249" s="151" t="s">
        <v>191</v>
      </c>
      <c r="C249" s="22" t="s">
        <v>171</v>
      </c>
      <c r="D249" s="22" t="s">
        <v>175</v>
      </c>
      <c r="E249" s="22" t="s">
        <v>624</v>
      </c>
      <c r="F249" s="22"/>
      <c r="G249" s="51">
        <f>SUM(G250:G252)</f>
        <v>6545953.13</v>
      </c>
    </row>
    <row r="250" spans="1:7" ht="63">
      <c r="A250" s="21" t="s">
        <v>36</v>
      </c>
      <c r="B250" s="151" t="s">
        <v>191</v>
      </c>
      <c r="C250" s="22" t="s">
        <v>171</v>
      </c>
      <c r="D250" s="22" t="s">
        <v>175</v>
      </c>
      <c r="E250" s="22" t="s">
        <v>624</v>
      </c>
      <c r="F250" s="22" t="s">
        <v>156</v>
      </c>
      <c r="G250" s="51">
        <v>6052035.66</v>
      </c>
    </row>
    <row r="251" spans="1:7" ht="27" customHeight="1">
      <c r="A251" s="140" t="s">
        <v>39</v>
      </c>
      <c r="B251" s="151" t="s">
        <v>191</v>
      </c>
      <c r="C251" s="22" t="s">
        <v>171</v>
      </c>
      <c r="D251" s="22" t="s">
        <v>175</v>
      </c>
      <c r="E251" s="22" t="s">
        <v>624</v>
      </c>
      <c r="F251" s="22" t="s">
        <v>159</v>
      </c>
      <c r="G251" s="51">
        <v>476177.45</v>
      </c>
    </row>
    <row r="252" spans="1:7" ht="27.75" customHeight="1">
      <c r="A252" s="140" t="s">
        <v>161</v>
      </c>
      <c r="B252" s="151" t="s">
        <v>191</v>
      </c>
      <c r="C252" s="22" t="s">
        <v>171</v>
      </c>
      <c r="D252" s="22" t="s">
        <v>175</v>
      </c>
      <c r="E252" s="22" t="s">
        <v>624</v>
      </c>
      <c r="F252" s="22" t="s">
        <v>160</v>
      </c>
      <c r="G252" s="51">
        <v>17740.02</v>
      </c>
    </row>
    <row r="253" spans="1:7" ht="15.75">
      <c r="A253" s="144" t="s">
        <v>625</v>
      </c>
      <c r="B253" s="151" t="s">
        <v>191</v>
      </c>
      <c r="C253" s="22" t="s">
        <v>171</v>
      </c>
      <c r="D253" s="22" t="s">
        <v>175</v>
      </c>
      <c r="E253" s="22" t="s">
        <v>626</v>
      </c>
      <c r="F253" s="144"/>
      <c r="G253" s="145">
        <f>SUM(G254)</f>
        <v>25000</v>
      </c>
    </row>
    <row r="254" spans="1:7" ht="24" customHeight="1">
      <c r="A254" s="140" t="s">
        <v>39</v>
      </c>
      <c r="B254" s="151" t="s">
        <v>191</v>
      </c>
      <c r="C254" s="22" t="s">
        <v>171</v>
      </c>
      <c r="D254" s="22" t="s">
        <v>175</v>
      </c>
      <c r="E254" s="22" t="s">
        <v>627</v>
      </c>
      <c r="F254" s="144">
        <v>200</v>
      </c>
      <c r="G254" s="145">
        <v>25000</v>
      </c>
    </row>
    <row r="255" spans="1:7" ht="27" customHeight="1">
      <c r="A255" s="72" t="s">
        <v>176</v>
      </c>
      <c r="B255" s="151" t="s">
        <v>191</v>
      </c>
      <c r="C255" s="116" t="s">
        <v>178</v>
      </c>
      <c r="D255" s="116"/>
      <c r="E255" s="71"/>
      <c r="F255" s="22"/>
      <c r="G255" s="108">
        <f>SUM(G256,G268)</f>
        <v>10783221.41</v>
      </c>
    </row>
    <row r="256" spans="1:7" ht="23.25" customHeight="1">
      <c r="A256" s="72" t="s">
        <v>177</v>
      </c>
      <c r="B256" s="151" t="s">
        <v>191</v>
      </c>
      <c r="C256" s="116" t="s">
        <v>178</v>
      </c>
      <c r="D256" s="116" t="s">
        <v>153</v>
      </c>
      <c r="E256" s="71"/>
      <c r="F256" s="22"/>
      <c r="G256" s="108">
        <f>SUM(G257)</f>
        <v>9313182.1</v>
      </c>
    </row>
    <row r="257" spans="1:7" ht="39.75" customHeight="1">
      <c r="A257" s="139" t="s">
        <v>694</v>
      </c>
      <c r="B257" s="151" t="s">
        <v>191</v>
      </c>
      <c r="C257" s="22" t="s">
        <v>178</v>
      </c>
      <c r="D257" s="22" t="s">
        <v>153</v>
      </c>
      <c r="E257" s="117" t="s">
        <v>60</v>
      </c>
      <c r="F257" s="22"/>
      <c r="G257" s="51">
        <f>SUM(G258,G263)</f>
        <v>9313182.1</v>
      </c>
    </row>
    <row r="258" spans="1:7" ht="33.75" customHeight="1">
      <c r="A258" s="21" t="s">
        <v>628</v>
      </c>
      <c r="B258" s="151" t="s">
        <v>191</v>
      </c>
      <c r="C258" s="22" t="s">
        <v>178</v>
      </c>
      <c r="D258" s="22" t="s">
        <v>153</v>
      </c>
      <c r="E258" s="22" t="s">
        <v>63</v>
      </c>
      <c r="F258" s="22"/>
      <c r="G258" s="51">
        <f>SUM(G259)</f>
        <v>3829241.4</v>
      </c>
    </row>
    <row r="259" spans="1:7" s="2" customFormat="1" ht="16.5" customHeight="1">
      <c r="A259" s="140" t="s">
        <v>57</v>
      </c>
      <c r="B259" s="151" t="s">
        <v>191</v>
      </c>
      <c r="C259" s="22" t="s">
        <v>178</v>
      </c>
      <c r="D259" s="22" t="s">
        <v>153</v>
      </c>
      <c r="E259" s="22" t="s">
        <v>80</v>
      </c>
      <c r="F259" s="22"/>
      <c r="G259" s="51">
        <f>SUM(G260:G262)</f>
        <v>3829241.4</v>
      </c>
    </row>
    <row r="260" spans="1:7" s="2" customFormat="1" ht="16.5" customHeight="1">
      <c r="A260" s="21" t="s">
        <v>36</v>
      </c>
      <c r="B260" s="151" t="s">
        <v>191</v>
      </c>
      <c r="C260" s="22" t="s">
        <v>178</v>
      </c>
      <c r="D260" s="22" t="s">
        <v>153</v>
      </c>
      <c r="E260" s="22" t="s">
        <v>80</v>
      </c>
      <c r="F260" s="22" t="s">
        <v>156</v>
      </c>
      <c r="G260" s="51">
        <v>3260158</v>
      </c>
    </row>
    <row r="261" spans="1:7" ht="15.75" customHeight="1">
      <c r="A261" s="140" t="s">
        <v>39</v>
      </c>
      <c r="B261" s="151" t="s">
        <v>191</v>
      </c>
      <c r="C261" s="22" t="s">
        <v>178</v>
      </c>
      <c r="D261" s="22" t="s">
        <v>153</v>
      </c>
      <c r="E261" s="22" t="s">
        <v>80</v>
      </c>
      <c r="F261" s="22" t="s">
        <v>159</v>
      </c>
      <c r="G261" s="51">
        <v>527048.3</v>
      </c>
    </row>
    <row r="262" spans="1:7" ht="24.75" customHeight="1">
      <c r="A262" s="140" t="s">
        <v>161</v>
      </c>
      <c r="B262" s="151" t="s">
        <v>191</v>
      </c>
      <c r="C262" s="22" t="s">
        <v>178</v>
      </c>
      <c r="D262" s="22" t="s">
        <v>153</v>
      </c>
      <c r="E262" s="22" t="s">
        <v>80</v>
      </c>
      <c r="F262" s="22" t="s">
        <v>160</v>
      </c>
      <c r="G262" s="51">
        <v>42035.1</v>
      </c>
    </row>
    <row r="263" spans="1:7" ht="41.25" customHeight="1">
      <c r="A263" s="140" t="s">
        <v>629</v>
      </c>
      <c r="B263" s="151" t="s">
        <v>191</v>
      </c>
      <c r="C263" s="22" t="s">
        <v>178</v>
      </c>
      <c r="D263" s="22" t="s">
        <v>153</v>
      </c>
      <c r="E263" s="22" t="s">
        <v>64</v>
      </c>
      <c r="F263" s="22"/>
      <c r="G263" s="51">
        <f>SUM(G264)</f>
        <v>5483940.7</v>
      </c>
    </row>
    <row r="264" spans="1:7" ht="17.25" customHeight="1">
      <c r="A264" s="140" t="s">
        <v>57</v>
      </c>
      <c r="B264" s="151" t="s">
        <v>191</v>
      </c>
      <c r="C264" s="22" t="s">
        <v>178</v>
      </c>
      <c r="D264" s="22" t="s">
        <v>153</v>
      </c>
      <c r="E264" s="22" t="s">
        <v>121</v>
      </c>
      <c r="F264" s="22"/>
      <c r="G264" s="51">
        <f>SUM(G265:G267)</f>
        <v>5483940.7</v>
      </c>
    </row>
    <row r="265" spans="1:7" ht="54.75" customHeight="1">
      <c r="A265" s="21" t="s">
        <v>36</v>
      </c>
      <c r="B265" s="151" t="s">
        <v>191</v>
      </c>
      <c r="C265" s="22" t="s">
        <v>178</v>
      </c>
      <c r="D265" s="22" t="s">
        <v>153</v>
      </c>
      <c r="E265" s="22" t="s">
        <v>121</v>
      </c>
      <c r="F265" s="22" t="s">
        <v>156</v>
      </c>
      <c r="G265" s="51">
        <v>3425362.44</v>
      </c>
    </row>
    <row r="266" spans="1:7" ht="18.75" customHeight="1">
      <c r="A266" s="140" t="s">
        <v>39</v>
      </c>
      <c r="B266" s="151" t="s">
        <v>191</v>
      </c>
      <c r="C266" s="22" t="s">
        <v>178</v>
      </c>
      <c r="D266" s="22" t="s">
        <v>153</v>
      </c>
      <c r="E266" s="22" t="s">
        <v>121</v>
      </c>
      <c r="F266" s="22" t="s">
        <v>159</v>
      </c>
      <c r="G266" s="51">
        <v>842858.23</v>
      </c>
    </row>
    <row r="267" spans="1:7" ht="26.25" customHeight="1">
      <c r="A267" s="140" t="s">
        <v>161</v>
      </c>
      <c r="B267" s="151" t="s">
        <v>191</v>
      </c>
      <c r="C267" s="22" t="s">
        <v>178</v>
      </c>
      <c r="D267" s="22" t="s">
        <v>153</v>
      </c>
      <c r="E267" s="22" t="s">
        <v>121</v>
      </c>
      <c r="F267" s="22" t="s">
        <v>160</v>
      </c>
      <c r="G267" s="51">
        <v>1215720.03</v>
      </c>
    </row>
    <row r="268" spans="1:7" ht="18.75" customHeight="1">
      <c r="A268" s="72" t="s">
        <v>179</v>
      </c>
      <c r="B268" s="151" t="s">
        <v>191</v>
      </c>
      <c r="C268" s="116" t="s">
        <v>178</v>
      </c>
      <c r="D268" s="116" t="s">
        <v>163</v>
      </c>
      <c r="E268" s="71"/>
      <c r="F268" s="22"/>
      <c r="G268" s="108">
        <f>SUM(G269)</f>
        <v>1470039.31</v>
      </c>
    </row>
    <row r="269" spans="1:7" ht="33.75" customHeight="1">
      <c r="A269" s="140" t="s">
        <v>630</v>
      </c>
      <c r="B269" s="151" t="s">
        <v>191</v>
      </c>
      <c r="C269" s="22" t="s">
        <v>178</v>
      </c>
      <c r="D269" s="22" t="s">
        <v>163</v>
      </c>
      <c r="E269" s="22" t="s">
        <v>60</v>
      </c>
      <c r="F269" s="22"/>
      <c r="G269" s="51">
        <f>SUM(G270+G277)</f>
        <v>1470039.31</v>
      </c>
    </row>
    <row r="270" spans="1:7" ht="47.25" customHeight="1">
      <c r="A270" s="140" t="s">
        <v>631</v>
      </c>
      <c r="B270" s="151" t="s">
        <v>191</v>
      </c>
      <c r="C270" s="22" t="s">
        <v>178</v>
      </c>
      <c r="D270" s="22" t="s">
        <v>163</v>
      </c>
      <c r="E270" s="22" t="s">
        <v>61</v>
      </c>
      <c r="F270" s="22"/>
      <c r="G270" s="51">
        <f>SUM(G271,G273,)</f>
        <v>1375339.31</v>
      </c>
    </row>
    <row r="271" spans="1:7" ht="48.75" customHeight="1">
      <c r="A271" s="140" t="s">
        <v>68</v>
      </c>
      <c r="B271" s="151" t="s">
        <v>191</v>
      </c>
      <c r="C271" s="22" t="s">
        <v>178</v>
      </c>
      <c r="D271" s="22" t="s">
        <v>163</v>
      </c>
      <c r="E271" s="22" t="s">
        <v>632</v>
      </c>
      <c r="F271" s="22"/>
      <c r="G271" s="51">
        <f>SUM(G272)</f>
        <v>24276</v>
      </c>
    </row>
    <row r="272" spans="1:7" ht="54.75" customHeight="1">
      <c r="A272" s="21" t="s">
        <v>36</v>
      </c>
      <c r="B272" s="151" t="s">
        <v>191</v>
      </c>
      <c r="C272" s="22" t="s">
        <v>178</v>
      </c>
      <c r="D272" s="22" t="s">
        <v>163</v>
      </c>
      <c r="E272" s="22" t="s">
        <v>632</v>
      </c>
      <c r="F272" s="22" t="s">
        <v>156</v>
      </c>
      <c r="G272" s="51">
        <v>24276</v>
      </c>
    </row>
    <row r="273" spans="1:7" ht="16.5" customHeight="1">
      <c r="A273" s="140" t="s">
        <v>57</v>
      </c>
      <c r="B273" s="151" t="s">
        <v>191</v>
      </c>
      <c r="C273" s="22" t="s">
        <v>178</v>
      </c>
      <c r="D273" s="22" t="s">
        <v>163</v>
      </c>
      <c r="E273" s="22" t="s">
        <v>79</v>
      </c>
      <c r="F273" s="22"/>
      <c r="G273" s="51">
        <f>SUM(G274:G276)</f>
        <v>1351063.31</v>
      </c>
    </row>
    <row r="274" spans="1:7" ht="63">
      <c r="A274" s="21" t="s">
        <v>36</v>
      </c>
      <c r="B274" s="151" t="s">
        <v>191</v>
      </c>
      <c r="C274" s="22" t="s">
        <v>178</v>
      </c>
      <c r="D274" s="22" t="s">
        <v>163</v>
      </c>
      <c r="E274" s="22" t="s">
        <v>79</v>
      </c>
      <c r="F274" s="22" t="s">
        <v>156</v>
      </c>
      <c r="G274" s="51">
        <v>1236740.56</v>
      </c>
    </row>
    <row r="275" spans="1:7" s="3" customFormat="1" ht="22.5" customHeight="1">
      <c r="A275" s="140" t="s">
        <v>39</v>
      </c>
      <c r="B275" s="151" t="s">
        <v>191</v>
      </c>
      <c r="C275" s="22" t="s">
        <v>178</v>
      </c>
      <c r="D275" s="22" t="s">
        <v>163</v>
      </c>
      <c r="E275" s="22" t="s">
        <v>79</v>
      </c>
      <c r="F275" s="22" t="s">
        <v>159</v>
      </c>
      <c r="G275" s="51">
        <v>110130.43</v>
      </c>
    </row>
    <row r="276" spans="1:7" ht="22.5" customHeight="1">
      <c r="A276" s="140" t="s">
        <v>161</v>
      </c>
      <c r="B276" s="151" t="s">
        <v>191</v>
      </c>
      <c r="C276" s="22" t="s">
        <v>178</v>
      </c>
      <c r="D276" s="22" t="s">
        <v>163</v>
      </c>
      <c r="E276" s="22" t="s">
        <v>79</v>
      </c>
      <c r="F276" s="22" t="s">
        <v>160</v>
      </c>
      <c r="G276" s="51">
        <v>4192.32</v>
      </c>
    </row>
    <row r="277" spans="1:7" ht="36.75" customHeight="1">
      <c r="A277" s="140" t="s">
        <v>630</v>
      </c>
      <c r="B277" s="151" t="s">
        <v>191</v>
      </c>
      <c r="C277" s="22" t="s">
        <v>178</v>
      </c>
      <c r="D277" s="22" t="s">
        <v>163</v>
      </c>
      <c r="E277" s="22" t="s">
        <v>60</v>
      </c>
      <c r="F277" s="22"/>
      <c r="G277" s="51">
        <f>SUM(G278)</f>
        <v>94700</v>
      </c>
    </row>
    <row r="278" spans="1:7" ht="41.25" customHeight="1">
      <c r="A278" s="21" t="s">
        <v>628</v>
      </c>
      <c r="B278" s="151" t="s">
        <v>191</v>
      </c>
      <c r="C278" s="22" t="s">
        <v>178</v>
      </c>
      <c r="D278" s="22" t="s">
        <v>163</v>
      </c>
      <c r="E278" s="22" t="s">
        <v>63</v>
      </c>
      <c r="F278" s="22"/>
      <c r="G278" s="51">
        <f>SUM(G279)</f>
        <v>94700</v>
      </c>
    </row>
    <row r="279" spans="1:7" ht="35.25" customHeight="1">
      <c r="A279" s="140" t="s">
        <v>633</v>
      </c>
      <c r="B279" s="151" t="s">
        <v>191</v>
      </c>
      <c r="C279" s="22" t="s">
        <v>178</v>
      </c>
      <c r="D279" s="22" t="s">
        <v>163</v>
      </c>
      <c r="E279" s="22" t="s">
        <v>634</v>
      </c>
      <c r="F279" s="22"/>
      <c r="G279" s="51">
        <f>SUM(G280)</f>
        <v>94700</v>
      </c>
    </row>
    <row r="280" spans="1:7" ht="26.25" customHeight="1">
      <c r="A280" s="140" t="s">
        <v>164</v>
      </c>
      <c r="B280" s="151" t="s">
        <v>191</v>
      </c>
      <c r="C280" s="22" t="s">
        <v>178</v>
      </c>
      <c r="D280" s="22" t="s">
        <v>163</v>
      </c>
      <c r="E280" s="22" t="s">
        <v>634</v>
      </c>
      <c r="F280" s="22" t="s">
        <v>1</v>
      </c>
      <c r="G280" s="51">
        <v>94700</v>
      </c>
    </row>
    <row r="281" spans="1:7" ht="21" customHeight="1">
      <c r="A281" s="72" t="s">
        <v>180</v>
      </c>
      <c r="B281" s="151" t="s">
        <v>191</v>
      </c>
      <c r="C281" s="71">
        <v>10</v>
      </c>
      <c r="D281" s="71"/>
      <c r="E281" s="71"/>
      <c r="F281" s="22"/>
      <c r="G281" s="108">
        <f>SUM(G282,G287,G313,)</f>
        <v>45099733.63</v>
      </c>
    </row>
    <row r="282" spans="1:7" ht="20.25" customHeight="1">
      <c r="A282" s="72" t="s">
        <v>181</v>
      </c>
      <c r="B282" s="151" t="s">
        <v>191</v>
      </c>
      <c r="C282" s="71">
        <v>10</v>
      </c>
      <c r="D282" s="116" t="s">
        <v>153</v>
      </c>
      <c r="E282" s="71"/>
      <c r="F282" s="22"/>
      <c r="G282" s="108">
        <f>SUM(G283)</f>
        <v>264986.32</v>
      </c>
    </row>
    <row r="283" spans="1:7" ht="35.25" customHeight="1">
      <c r="A283" s="146" t="s">
        <v>492</v>
      </c>
      <c r="B283" s="151" t="s">
        <v>191</v>
      </c>
      <c r="C283" s="116" t="s">
        <v>131</v>
      </c>
      <c r="D283" s="71">
        <v>1</v>
      </c>
      <c r="E283" s="71" t="s">
        <v>43</v>
      </c>
      <c r="F283" s="22"/>
      <c r="G283" s="51">
        <f>SUM(G284)</f>
        <v>264986.32</v>
      </c>
    </row>
    <row r="284" spans="1:7" ht="49.5" customHeight="1">
      <c r="A284" s="140" t="s">
        <v>635</v>
      </c>
      <c r="B284" s="151" t="s">
        <v>191</v>
      </c>
      <c r="C284" s="117">
        <v>10</v>
      </c>
      <c r="D284" s="22" t="s">
        <v>153</v>
      </c>
      <c r="E284" s="117" t="s">
        <v>72</v>
      </c>
      <c r="F284" s="22"/>
      <c r="G284" s="51">
        <f>SUM(G285)</f>
        <v>264986.32</v>
      </c>
    </row>
    <row r="285" spans="1:7" ht="28.5" customHeight="1">
      <c r="A285" s="140" t="s">
        <v>636</v>
      </c>
      <c r="B285" s="151" t="s">
        <v>191</v>
      </c>
      <c r="C285" s="117">
        <v>10</v>
      </c>
      <c r="D285" s="22" t="s">
        <v>153</v>
      </c>
      <c r="E285" s="117" t="s">
        <v>637</v>
      </c>
      <c r="F285" s="22"/>
      <c r="G285" s="51">
        <f>SUM(G286)</f>
        <v>264986.32</v>
      </c>
    </row>
    <row r="286" spans="1:7" ht="22.5" customHeight="1">
      <c r="A286" s="140" t="s">
        <v>183</v>
      </c>
      <c r="B286" s="151" t="s">
        <v>191</v>
      </c>
      <c r="C286" s="117">
        <v>10</v>
      </c>
      <c r="D286" s="22" t="s">
        <v>153</v>
      </c>
      <c r="E286" s="117" t="s">
        <v>637</v>
      </c>
      <c r="F286" s="22" t="s">
        <v>182</v>
      </c>
      <c r="G286" s="51">
        <v>264986.32</v>
      </c>
    </row>
    <row r="287" spans="1:7" ht="22.5" customHeight="1">
      <c r="A287" s="72" t="s">
        <v>184</v>
      </c>
      <c r="B287" s="151" t="s">
        <v>191</v>
      </c>
      <c r="C287" s="71">
        <v>10</v>
      </c>
      <c r="D287" s="116" t="s">
        <v>158</v>
      </c>
      <c r="E287" s="71"/>
      <c r="F287" s="22"/>
      <c r="G287" s="108">
        <f>SUM(G308,G292,G288)</f>
        <v>30085993.310000002</v>
      </c>
    </row>
    <row r="288" spans="1:7" ht="40.5" customHeight="1">
      <c r="A288" s="128" t="s">
        <v>638</v>
      </c>
      <c r="B288" s="151" t="s">
        <v>191</v>
      </c>
      <c r="C288" s="71">
        <v>10</v>
      </c>
      <c r="D288" s="116" t="s">
        <v>158</v>
      </c>
      <c r="E288" s="71" t="s">
        <v>60</v>
      </c>
      <c r="F288" s="116"/>
      <c r="G288" s="108">
        <f>SUM(G289)</f>
        <v>844622</v>
      </c>
    </row>
    <row r="289" spans="1:7" ht="51.75" customHeight="1">
      <c r="A289" s="21" t="s">
        <v>639</v>
      </c>
      <c r="B289" s="151" t="s">
        <v>191</v>
      </c>
      <c r="C289" s="117">
        <v>10</v>
      </c>
      <c r="D289" s="22" t="s">
        <v>158</v>
      </c>
      <c r="E289" s="117" t="s">
        <v>61</v>
      </c>
      <c r="F289" s="22"/>
      <c r="G289" s="51">
        <f>SUM(G290)</f>
        <v>844622</v>
      </c>
    </row>
    <row r="290" spans="1:7" ht="16.5" customHeight="1">
      <c r="A290" s="140" t="s">
        <v>71</v>
      </c>
      <c r="B290" s="151" t="s">
        <v>191</v>
      </c>
      <c r="C290" s="117">
        <v>10</v>
      </c>
      <c r="D290" s="22" t="s">
        <v>158</v>
      </c>
      <c r="E290" s="117" t="s">
        <v>640</v>
      </c>
      <c r="F290" s="22"/>
      <c r="G290" s="51">
        <f>SUM(G291)</f>
        <v>844622</v>
      </c>
    </row>
    <row r="291" spans="1:7" ht="15.75">
      <c r="A291" s="140" t="s">
        <v>183</v>
      </c>
      <c r="B291" s="151" t="s">
        <v>191</v>
      </c>
      <c r="C291" s="117">
        <v>10</v>
      </c>
      <c r="D291" s="22" t="s">
        <v>158</v>
      </c>
      <c r="E291" s="117" t="s">
        <v>640</v>
      </c>
      <c r="F291" s="22" t="s">
        <v>182</v>
      </c>
      <c r="G291" s="51">
        <v>844622</v>
      </c>
    </row>
    <row r="292" spans="1:7" ht="47.25">
      <c r="A292" s="146" t="s">
        <v>492</v>
      </c>
      <c r="B292" s="151" t="s">
        <v>191</v>
      </c>
      <c r="C292" s="116" t="s">
        <v>131</v>
      </c>
      <c r="D292" s="22" t="s">
        <v>158</v>
      </c>
      <c r="E292" s="71" t="s">
        <v>43</v>
      </c>
      <c r="F292" s="22"/>
      <c r="G292" s="51">
        <f>SUM(G293)</f>
        <v>14071757.310000002</v>
      </c>
    </row>
    <row r="293" spans="1:7" ht="94.5">
      <c r="A293" s="140" t="s">
        <v>641</v>
      </c>
      <c r="B293" s="151" t="s">
        <v>191</v>
      </c>
      <c r="C293" s="117">
        <v>10</v>
      </c>
      <c r="D293" s="22" t="s">
        <v>158</v>
      </c>
      <c r="E293" s="117" t="s">
        <v>72</v>
      </c>
      <c r="F293" s="22"/>
      <c r="G293" s="51">
        <f>SUM(G294+G296+G299+G302+G305)</f>
        <v>14071757.310000002</v>
      </c>
    </row>
    <row r="294" spans="1:7" ht="15.75">
      <c r="A294" s="21" t="s">
        <v>70</v>
      </c>
      <c r="B294" s="151" t="s">
        <v>191</v>
      </c>
      <c r="C294" s="117">
        <v>10</v>
      </c>
      <c r="D294" s="22" t="s">
        <v>158</v>
      </c>
      <c r="E294" s="117" t="s">
        <v>642</v>
      </c>
      <c r="F294" s="22"/>
      <c r="G294" s="51">
        <f>SUM(G295)</f>
        <v>3977018.82</v>
      </c>
    </row>
    <row r="295" spans="1:7" ht="24" customHeight="1">
      <c r="A295" s="140" t="s">
        <v>183</v>
      </c>
      <c r="B295" s="151" t="s">
        <v>191</v>
      </c>
      <c r="C295" s="117">
        <v>10</v>
      </c>
      <c r="D295" s="22" t="s">
        <v>158</v>
      </c>
      <c r="E295" s="117" t="s">
        <v>642</v>
      </c>
      <c r="F295" s="22" t="s">
        <v>182</v>
      </c>
      <c r="G295" s="51">
        <v>3977018.82</v>
      </c>
    </row>
    <row r="296" spans="1:7" ht="35.25" customHeight="1">
      <c r="A296" s="21" t="s">
        <v>643</v>
      </c>
      <c r="B296" s="151" t="s">
        <v>191</v>
      </c>
      <c r="C296" s="117">
        <v>10</v>
      </c>
      <c r="D296" s="22" t="s">
        <v>158</v>
      </c>
      <c r="E296" s="117" t="s">
        <v>644</v>
      </c>
      <c r="F296" s="22"/>
      <c r="G296" s="51">
        <f>SUM(G298+G297)</f>
        <v>292915.36</v>
      </c>
    </row>
    <row r="297" spans="1:7" ht="18" customHeight="1">
      <c r="A297" s="140" t="s">
        <v>39</v>
      </c>
      <c r="B297" s="151" t="s">
        <v>191</v>
      </c>
      <c r="C297" s="117">
        <v>10</v>
      </c>
      <c r="D297" s="22" t="s">
        <v>158</v>
      </c>
      <c r="E297" s="117" t="s">
        <v>644</v>
      </c>
      <c r="F297" s="22" t="s">
        <v>159</v>
      </c>
      <c r="G297" s="51">
        <v>4867.76</v>
      </c>
    </row>
    <row r="298" spans="1:7" ht="15.75">
      <c r="A298" s="140" t="s">
        <v>183</v>
      </c>
      <c r="B298" s="151" t="s">
        <v>191</v>
      </c>
      <c r="C298" s="117">
        <v>10</v>
      </c>
      <c r="D298" s="22" t="s">
        <v>158</v>
      </c>
      <c r="E298" s="117" t="s">
        <v>644</v>
      </c>
      <c r="F298" s="22" t="s">
        <v>182</v>
      </c>
      <c r="G298" s="51">
        <v>288047.6</v>
      </c>
    </row>
    <row r="299" spans="1:7" ht="38.25" customHeight="1">
      <c r="A299" s="21" t="s">
        <v>645</v>
      </c>
      <c r="B299" s="151" t="s">
        <v>191</v>
      </c>
      <c r="C299" s="117">
        <v>10</v>
      </c>
      <c r="D299" s="22" t="s">
        <v>158</v>
      </c>
      <c r="E299" s="117" t="s">
        <v>646</v>
      </c>
      <c r="F299" s="22"/>
      <c r="G299" s="51">
        <f>SUM(G301+G300)</f>
        <v>842243.31</v>
      </c>
    </row>
    <row r="300" spans="1:7" ht="23.25" customHeight="1">
      <c r="A300" s="140" t="s">
        <v>39</v>
      </c>
      <c r="B300" s="151" t="s">
        <v>191</v>
      </c>
      <c r="C300" s="117">
        <v>10</v>
      </c>
      <c r="D300" s="22" t="s">
        <v>158</v>
      </c>
      <c r="E300" s="117" t="s">
        <v>646</v>
      </c>
      <c r="F300" s="22" t="s">
        <v>159</v>
      </c>
      <c r="G300" s="51">
        <v>13861.02</v>
      </c>
    </row>
    <row r="301" spans="1:7" ht="21.75" customHeight="1">
      <c r="A301" s="140" t="s">
        <v>183</v>
      </c>
      <c r="B301" s="151" t="s">
        <v>191</v>
      </c>
      <c r="C301" s="117">
        <v>10</v>
      </c>
      <c r="D301" s="22" t="s">
        <v>158</v>
      </c>
      <c r="E301" s="117" t="s">
        <v>646</v>
      </c>
      <c r="F301" s="22" t="s">
        <v>182</v>
      </c>
      <c r="G301" s="51">
        <v>828382.29</v>
      </c>
    </row>
    <row r="302" spans="1:7" ht="15.75">
      <c r="A302" s="147" t="s">
        <v>647</v>
      </c>
      <c r="B302" s="151" t="s">
        <v>191</v>
      </c>
      <c r="C302" s="117">
        <v>10</v>
      </c>
      <c r="D302" s="22" t="s">
        <v>158</v>
      </c>
      <c r="E302" s="117" t="s">
        <v>648</v>
      </c>
      <c r="F302" s="22"/>
      <c r="G302" s="51">
        <f>SUM(G304+G303)</f>
        <v>6512289.090000001</v>
      </c>
    </row>
    <row r="303" spans="1:7" ht="23.25" customHeight="1">
      <c r="A303" s="140" t="s">
        <v>39</v>
      </c>
      <c r="B303" s="151" t="s">
        <v>191</v>
      </c>
      <c r="C303" s="117">
        <v>10</v>
      </c>
      <c r="D303" s="22" t="s">
        <v>158</v>
      </c>
      <c r="E303" s="117" t="s">
        <v>648</v>
      </c>
      <c r="F303" s="22" t="s">
        <v>159</v>
      </c>
      <c r="G303" s="51">
        <v>107434.69</v>
      </c>
    </row>
    <row r="304" spans="1:7" ht="15.75">
      <c r="A304" s="140" t="s">
        <v>183</v>
      </c>
      <c r="B304" s="151" t="s">
        <v>191</v>
      </c>
      <c r="C304" s="117">
        <v>10</v>
      </c>
      <c r="D304" s="22" t="s">
        <v>158</v>
      </c>
      <c r="E304" s="117" t="s">
        <v>648</v>
      </c>
      <c r="F304" s="22" t="s">
        <v>182</v>
      </c>
      <c r="G304" s="51">
        <v>6404854.4</v>
      </c>
    </row>
    <row r="305" spans="1:7" ht="15.75">
      <c r="A305" s="21" t="s">
        <v>649</v>
      </c>
      <c r="B305" s="151" t="s">
        <v>191</v>
      </c>
      <c r="C305" s="117">
        <v>10</v>
      </c>
      <c r="D305" s="22" t="s">
        <v>158</v>
      </c>
      <c r="E305" s="117" t="s">
        <v>650</v>
      </c>
      <c r="F305" s="22"/>
      <c r="G305" s="51">
        <f>SUM(G306:G307)</f>
        <v>2447290.73</v>
      </c>
    </row>
    <row r="306" spans="1:7" ht="31.5">
      <c r="A306" s="140" t="s">
        <v>39</v>
      </c>
      <c r="B306" s="151" t="s">
        <v>191</v>
      </c>
      <c r="C306" s="117">
        <v>10</v>
      </c>
      <c r="D306" s="22" t="s">
        <v>158</v>
      </c>
      <c r="E306" s="117" t="s">
        <v>650</v>
      </c>
      <c r="F306" s="22" t="s">
        <v>159</v>
      </c>
      <c r="G306" s="51">
        <v>41836.17</v>
      </c>
    </row>
    <row r="307" spans="1:7" ht="15.75">
      <c r="A307" s="140" t="s">
        <v>183</v>
      </c>
      <c r="B307" s="151" t="s">
        <v>191</v>
      </c>
      <c r="C307" s="117">
        <v>10</v>
      </c>
      <c r="D307" s="22" t="s">
        <v>158</v>
      </c>
      <c r="E307" s="117" t="s">
        <v>650</v>
      </c>
      <c r="F307" s="22" t="s">
        <v>182</v>
      </c>
      <c r="G307" s="51">
        <v>2405454.56</v>
      </c>
    </row>
    <row r="308" spans="1:7" ht="30">
      <c r="A308" s="139" t="s">
        <v>621</v>
      </c>
      <c r="B308" s="151" t="s">
        <v>191</v>
      </c>
      <c r="C308" s="117">
        <v>10</v>
      </c>
      <c r="D308" s="22" t="s">
        <v>158</v>
      </c>
      <c r="E308" s="117" t="s">
        <v>45</v>
      </c>
      <c r="F308" s="22"/>
      <c r="G308" s="51">
        <f>SUM(G309)</f>
        <v>15169614</v>
      </c>
    </row>
    <row r="309" spans="1:7" ht="88.5" customHeight="1">
      <c r="A309" s="21" t="s">
        <v>651</v>
      </c>
      <c r="B309" s="151" t="s">
        <v>191</v>
      </c>
      <c r="C309" s="117">
        <v>10</v>
      </c>
      <c r="D309" s="22" t="s">
        <v>158</v>
      </c>
      <c r="E309" s="117" t="s">
        <v>133</v>
      </c>
      <c r="F309" s="22"/>
      <c r="G309" s="51">
        <f>SUM(G310)</f>
        <v>15169614</v>
      </c>
    </row>
    <row r="310" spans="1:7" ht="66" customHeight="1">
      <c r="A310" s="140" t="s">
        <v>81</v>
      </c>
      <c r="B310" s="151" t="s">
        <v>191</v>
      </c>
      <c r="C310" s="117">
        <v>10</v>
      </c>
      <c r="D310" s="22" t="s">
        <v>158</v>
      </c>
      <c r="E310" s="117" t="s">
        <v>652</v>
      </c>
      <c r="F310" s="22"/>
      <c r="G310" s="51">
        <f>SUM(G312+G311)</f>
        <v>15169614</v>
      </c>
    </row>
    <row r="311" spans="1:7" ht="31.5">
      <c r="A311" s="140" t="s">
        <v>39</v>
      </c>
      <c r="B311" s="151" t="s">
        <v>191</v>
      </c>
      <c r="C311" s="117">
        <v>10</v>
      </c>
      <c r="D311" s="22" t="s">
        <v>158</v>
      </c>
      <c r="E311" s="117" t="s">
        <v>652</v>
      </c>
      <c r="F311" s="22" t="s">
        <v>159</v>
      </c>
      <c r="G311" s="51">
        <v>31413.46</v>
      </c>
    </row>
    <row r="312" spans="1:7" ht="15.75">
      <c r="A312" s="140" t="s">
        <v>183</v>
      </c>
      <c r="B312" s="151" t="s">
        <v>191</v>
      </c>
      <c r="C312" s="117">
        <v>10</v>
      </c>
      <c r="D312" s="22" t="s">
        <v>158</v>
      </c>
      <c r="E312" s="117" t="s">
        <v>652</v>
      </c>
      <c r="F312" s="22" t="s">
        <v>182</v>
      </c>
      <c r="G312" s="51">
        <v>15138200.54</v>
      </c>
    </row>
    <row r="313" spans="1:7" ht="15.75">
      <c r="A313" s="72" t="s">
        <v>185</v>
      </c>
      <c r="B313" s="151" t="s">
        <v>191</v>
      </c>
      <c r="C313" s="71">
        <v>10</v>
      </c>
      <c r="D313" s="116" t="s">
        <v>163</v>
      </c>
      <c r="E313" s="71"/>
      <c r="F313" s="22"/>
      <c r="G313" s="108">
        <f>SUM(G314+G318)</f>
        <v>14748754</v>
      </c>
    </row>
    <row r="314" spans="1:7" ht="47.25">
      <c r="A314" s="146" t="s">
        <v>492</v>
      </c>
      <c r="B314" s="151" t="s">
        <v>191</v>
      </c>
      <c r="C314" s="116" t="s">
        <v>131</v>
      </c>
      <c r="D314" s="22" t="s">
        <v>163</v>
      </c>
      <c r="E314" s="71" t="s">
        <v>43</v>
      </c>
      <c r="F314" s="22"/>
      <c r="G314" s="51">
        <f>SUM(G315)</f>
        <v>12831729</v>
      </c>
    </row>
    <row r="315" spans="1:7" ht="63">
      <c r="A315" s="29" t="s">
        <v>451</v>
      </c>
      <c r="B315" s="151" t="s">
        <v>191</v>
      </c>
      <c r="C315" s="117">
        <v>10</v>
      </c>
      <c r="D315" s="22" t="s">
        <v>163</v>
      </c>
      <c r="E315" s="117" t="s">
        <v>76</v>
      </c>
      <c r="F315" s="22"/>
      <c r="G315" s="51">
        <f>SUM(G316)</f>
        <v>12831729</v>
      </c>
    </row>
    <row r="316" spans="1:7" ht="36.75" customHeight="1">
      <c r="A316" s="140" t="s">
        <v>653</v>
      </c>
      <c r="B316" s="151" t="s">
        <v>191</v>
      </c>
      <c r="C316" s="117">
        <v>10</v>
      </c>
      <c r="D316" s="22" t="s">
        <v>163</v>
      </c>
      <c r="E316" s="117" t="s">
        <v>654</v>
      </c>
      <c r="F316" s="22"/>
      <c r="G316" s="51">
        <f>SUM(G317)</f>
        <v>12831729</v>
      </c>
    </row>
    <row r="317" spans="1:7" ht="15.75">
      <c r="A317" s="140" t="s">
        <v>183</v>
      </c>
      <c r="B317" s="151" t="s">
        <v>191</v>
      </c>
      <c r="C317" s="117">
        <v>10</v>
      </c>
      <c r="D317" s="22" t="s">
        <v>163</v>
      </c>
      <c r="E317" s="117" t="s">
        <v>654</v>
      </c>
      <c r="F317" s="22" t="s">
        <v>182</v>
      </c>
      <c r="G317" s="51">
        <v>12831729</v>
      </c>
    </row>
    <row r="318" spans="1:7" ht="30">
      <c r="A318" s="139" t="s">
        <v>621</v>
      </c>
      <c r="B318" s="151" t="s">
        <v>191</v>
      </c>
      <c r="C318" s="22" t="s">
        <v>131</v>
      </c>
      <c r="D318" s="22" t="s">
        <v>163</v>
      </c>
      <c r="E318" s="117" t="s">
        <v>45</v>
      </c>
      <c r="F318" s="22"/>
      <c r="G318" s="51">
        <f>SUM(G319)</f>
        <v>1917025</v>
      </c>
    </row>
    <row r="319" spans="1:7" ht="45">
      <c r="A319" s="137" t="s">
        <v>655</v>
      </c>
      <c r="B319" s="151" t="s">
        <v>191</v>
      </c>
      <c r="C319" s="117">
        <v>10</v>
      </c>
      <c r="D319" s="22" t="s">
        <v>163</v>
      </c>
      <c r="E319" s="117" t="s">
        <v>579</v>
      </c>
      <c r="F319" s="22"/>
      <c r="G319" s="51">
        <f>SUM(G320)</f>
        <v>1917025</v>
      </c>
    </row>
    <row r="320" spans="1:7" ht="15.75">
      <c r="A320" s="21" t="s">
        <v>146</v>
      </c>
      <c r="B320" s="151" t="s">
        <v>191</v>
      </c>
      <c r="C320" s="117">
        <v>10</v>
      </c>
      <c r="D320" s="22" t="s">
        <v>163</v>
      </c>
      <c r="E320" s="117" t="s">
        <v>656</v>
      </c>
      <c r="F320" s="22"/>
      <c r="G320" s="51">
        <f>SUM(G321)</f>
        <v>1917025</v>
      </c>
    </row>
    <row r="321" spans="1:7" ht="15.75">
      <c r="A321" s="140" t="s">
        <v>183</v>
      </c>
      <c r="B321" s="151" t="s">
        <v>191</v>
      </c>
      <c r="C321" s="117">
        <v>10</v>
      </c>
      <c r="D321" s="22" t="s">
        <v>163</v>
      </c>
      <c r="E321" s="117" t="s">
        <v>657</v>
      </c>
      <c r="F321" s="22" t="s">
        <v>182</v>
      </c>
      <c r="G321" s="51">
        <v>1917025</v>
      </c>
    </row>
    <row r="322" spans="1:7" ht="15.75">
      <c r="A322" s="141" t="s">
        <v>658</v>
      </c>
      <c r="B322" s="151" t="s">
        <v>191</v>
      </c>
      <c r="C322" s="71">
        <v>11</v>
      </c>
      <c r="D322" s="116" t="s">
        <v>659</v>
      </c>
      <c r="E322" s="71"/>
      <c r="F322" s="116"/>
      <c r="G322" s="108">
        <f>SUM(G323)</f>
        <v>72800</v>
      </c>
    </row>
    <row r="323" spans="1:7" ht="15.75">
      <c r="A323" s="72" t="s">
        <v>186</v>
      </c>
      <c r="B323" s="151" t="s">
        <v>191</v>
      </c>
      <c r="C323" s="71">
        <v>11</v>
      </c>
      <c r="D323" s="116" t="s">
        <v>155</v>
      </c>
      <c r="E323" s="71"/>
      <c r="F323" s="22"/>
      <c r="G323" s="108">
        <f>SUM(G324)</f>
        <v>72800</v>
      </c>
    </row>
    <row r="324" spans="1:7" ht="50.25" customHeight="1">
      <c r="A324" s="148" t="s">
        <v>660</v>
      </c>
      <c r="B324" s="151" t="s">
        <v>191</v>
      </c>
      <c r="C324" s="22" t="s">
        <v>187</v>
      </c>
      <c r="D324" s="22" t="s">
        <v>155</v>
      </c>
      <c r="E324" s="117" t="s">
        <v>74</v>
      </c>
      <c r="F324" s="22"/>
      <c r="G324" s="51">
        <f>SUM(G325)</f>
        <v>72800</v>
      </c>
    </row>
    <row r="325" spans="1:7" ht="63">
      <c r="A325" s="67" t="s">
        <v>661</v>
      </c>
      <c r="B325" s="151" t="s">
        <v>191</v>
      </c>
      <c r="C325" s="22" t="s">
        <v>187</v>
      </c>
      <c r="D325" s="22" t="s">
        <v>155</v>
      </c>
      <c r="E325" s="117" t="s">
        <v>662</v>
      </c>
      <c r="F325" s="22"/>
      <c r="G325" s="51">
        <f>SUM(G326)</f>
        <v>72800</v>
      </c>
    </row>
    <row r="326" spans="1:7" ht="47.25">
      <c r="A326" s="140" t="s">
        <v>97</v>
      </c>
      <c r="B326" s="151" t="s">
        <v>191</v>
      </c>
      <c r="C326" s="22" t="s">
        <v>187</v>
      </c>
      <c r="D326" s="22" t="s">
        <v>155</v>
      </c>
      <c r="E326" s="117" t="s">
        <v>663</v>
      </c>
      <c r="F326" s="22"/>
      <c r="G326" s="51">
        <f>SUM(G327)</f>
        <v>72800</v>
      </c>
    </row>
    <row r="327" spans="1:7" ht="31.5">
      <c r="A327" s="140" t="s">
        <v>39</v>
      </c>
      <c r="B327" s="151" t="s">
        <v>191</v>
      </c>
      <c r="C327" s="22" t="s">
        <v>187</v>
      </c>
      <c r="D327" s="22" t="s">
        <v>155</v>
      </c>
      <c r="E327" s="117" t="s">
        <v>663</v>
      </c>
      <c r="F327" s="22" t="s">
        <v>159</v>
      </c>
      <c r="G327" s="51">
        <v>72800</v>
      </c>
    </row>
    <row r="328" spans="1:7" ht="31.5">
      <c r="A328" s="141" t="s">
        <v>40</v>
      </c>
      <c r="B328" s="151" t="s">
        <v>191</v>
      </c>
      <c r="C328" s="116" t="s">
        <v>188</v>
      </c>
      <c r="D328" s="116"/>
      <c r="E328" s="116"/>
      <c r="F328" s="22"/>
      <c r="G328" s="108">
        <f>SUM(G329)</f>
        <v>636936.97</v>
      </c>
    </row>
    <row r="329" spans="1:7" ht="15.75">
      <c r="A329" s="140" t="s">
        <v>41</v>
      </c>
      <c r="B329" s="151" t="s">
        <v>191</v>
      </c>
      <c r="C329" s="22" t="s">
        <v>188</v>
      </c>
      <c r="D329" s="22" t="s">
        <v>153</v>
      </c>
      <c r="E329" s="22"/>
      <c r="F329" s="22"/>
      <c r="G329" s="51">
        <f>SUM(G330)</f>
        <v>636936.97</v>
      </c>
    </row>
    <row r="330" spans="1:7" ht="31.5">
      <c r="A330" s="21" t="s">
        <v>664</v>
      </c>
      <c r="B330" s="151" t="s">
        <v>191</v>
      </c>
      <c r="C330" s="22" t="s">
        <v>188</v>
      </c>
      <c r="D330" s="22" t="s">
        <v>153</v>
      </c>
      <c r="E330" s="22" t="s">
        <v>53</v>
      </c>
      <c r="F330" s="22"/>
      <c r="G330" s="51">
        <f>SUM(G331)</f>
        <v>636936.97</v>
      </c>
    </row>
    <row r="331" spans="1:7" ht="31.5">
      <c r="A331" s="140" t="s">
        <v>697</v>
      </c>
      <c r="B331" s="151" t="s">
        <v>191</v>
      </c>
      <c r="C331" s="22" t="s">
        <v>188</v>
      </c>
      <c r="D331" s="22" t="s">
        <v>153</v>
      </c>
      <c r="E331" s="22" t="s">
        <v>134</v>
      </c>
      <c r="F331" s="22"/>
      <c r="G331" s="51">
        <f>SUM(G332)</f>
        <v>636936.97</v>
      </c>
    </row>
    <row r="332" spans="1:7" ht="15.75">
      <c r="A332" s="140" t="s">
        <v>665</v>
      </c>
      <c r="B332" s="151" t="s">
        <v>191</v>
      </c>
      <c r="C332" s="22" t="s">
        <v>188</v>
      </c>
      <c r="D332" s="22" t="s">
        <v>153</v>
      </c>
      <c r="E332" s="22" t="s">
        <v>666</v>
      </c>
      <c r="F332" s="22"/>
      <c r="G332" s="51">
        <f>SUM(G333)</f>
        <v>636936.97</v>
      </c>
    </row>
    <row r="333" spans="1:7" ht="15.75">
      <c r="A333" s="140" t="s">
        <v>75</v>
      </c>
      <c r="B333" s="151" t="s">
        <v>191</v>
      </c>
      <c r="C333" s="22" t="s">
        <v>188</v>
      </c>
      <c r="D333" s="22" t="s">
        <v>153</v>
      </c>
      <c r="E333" s="22" t="s">
        <v>666</v>
      </c>
      <c r="F333" s="22" t="s">
        <v>42</v>
      </c>
      <c r="G333" s="51">
        <v>636936.97</v>
      </c>
    </row>
    <row r="334" spans="1:7" ht="47.25">
      <c r="A334" s="72" t="s">
        <v>189</v>
      </c>
      <c r="B334" s="151" t="s">
        <v>191</v>
      </c>
      <c r="C334" s="71">
        <v>14</v>
      </c>
      <c r="D334" s="71"/>
      <c r="E334" s="71"/>
      <c r="F334" s="22"/>
      <c r="G334" s="108">
        <f>SUM(G335)</f>
        <v>9448494</v>
      </c>
    </row>
    <row r="335" spans="1:7" ht="36" customHeight="1">
      <c r="A335" s="72" t="s">
        <v>190</v>
      </c>
      <c r="B335" s="151" t="s">
        <v>191</v>
      </c>
      <c r="C335" s="71">
        <v>14</v>
      </c>
      <c r="D335" s="116" t="s">
        <v>153</v>
      </c>
      <c r="E335" s="71"/>
      <c r="F335" s="22"/>
      <c r="G335" s="108">
        <f>SUM(G336)</f>
        <v>9448494</v>
      </c>
    </row>
    <row r="336" spans="1:7" ht="41.25" customHeight="1">
      <c r="A336" s="21" t="s">
        <v>664</v>
      </c>
      <c r="B336" s="151" t="s">
        <v>191</v>
      </c>
      <c r="C336" s="117">
        <v>14</v>
      </c>
      <c r="D336" s="22" t="s">
        <v>153</v>
      </c>
      <c r="E336" s="117" t="s">
        <v>53</v>
      </c>
      <c r="F336" s="22"/>
      <c r="G336" s="51">
        <f>SUM(G337)</f>
        <v>9448494</v>
      </c>
    </row>
    <row r="337" spans="1:7" ht="47.25">
      <c r="A337" s="21" t="s">
        <v>696</v>
      </c>
      <c r="B337" s="151" t="s">
        <v>191</v>
      </c>
      <c r="C337" s="117">
        <v>14</v>
      </c>
      <c r="D337" s="22" t="s">
        <v>153</v>
      </c>
      <c r="E337" s="117" t="s">
        <v>667</v>
      </c>
      <c r="F337" s="22"/>
      <c r="G337" s="51">
        <f>SUM(G338)</f>
        <v>9448494</v>
      </c>
    </row>
    <row r="338" spans="1:7" ht="36" customHeight="1">
      <c r="A338" s="120" t="s">
        <v>668</v>
      </c>
      <c r="B338" s="151" t="s">
        <v>191</v>
      </c>
      <c r="C338" s="117">
        <v>14</v>
      </c>
      <c r="D338" s="22" t="s">
        <v>153</v>
      </c>
      <c r="E338" s="117" t="s">
        <v>669</v>
      </c>
      <c r="F338" s="22"/>
      <c r="G338" s="51">
        <f>SUM(G339)</f>
        <v>9448494</v>
      </c>
    </row>
    <row r="339" spans="1:7" ht="15.75">
      <c r="A339" s="120" t="s">
        <v>164</v>
      </c>
      <c r="B339" s="151" t="s">
        <v>191</v>
      </c>
      <c r="C339" s="117">
        <v>14</v>
      </c>
      <c r="D339" s="22" t="s">
        <v>153</v>
      </c>
      <c r="E339" s="117" t="s">
        <v>669</v>
      </c>
      <c r="F339" s="22" t="s">
        <v>1</v>
      </c>
      <c r="G339" s="51">
        <v>9448494</v>
      </c>
    </row>
  </sheetData>
  <sheetProtection/>
  <mergeCells count="3">
    <mergeCell ref="A10:F10"/>
    <mergeCell ref="A11:F11"/>
    <mergeCell ref="C1:G8"/>
  </mergeCells>
  <printOptions/>
  <pageMargins left="0.5905511811023623" right="0.1968503937007874" top="0.7480314960629921" bottom="0.7874015748031497" header="0.31496062992125984" footer="0.31496062992125984"/>
  <pageSetup blackAndWhite="1" fitToHeight="0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04.8515625" style="0" customWidth="1"/>
    <col min="2" max="2" width="11.421875" style="0" customWidth="1"/>
    <col min="3" max="3" width="16.8515625" style="0" customWidth="1"/>
  </cols>
  <sheetData>
    <row r="1" spans="1:3" ht="15" customHeight="1">
      <c r="A1" s="201" t="s">
        <v>700</v>
      </c>
      <c r="B1" s="60"/>
      <c r="C1" s="60"/>
    </row>
    <row r="2" spans="1:3" ht="15">
      <c r="A2" s="201"/>
      <c r="B2" s="60"/>
      <c r="C2" s="60"/>
    </row>
    <row r="3" spans="1:3" ht="15">
      <c r="A3" s="201"/>
      <c r="B3" s="60"/>
      <c r="C3" s="60"/>
    </row>
    <row r="4" spans="1:3" ht="15">
      <c r="A4" s="60"/>
      <c r="B4" s="60"/>
      <c r="C4" s="60"/>
    </row>
    <row r="5" spans="1:3" ht="15">
      <c r="A5" s="60"/>
      <c r="B5" s="60"/>
      <c r="C5" s="60"/>
    </row>
    <row r="6" spans="1:3" ht="3" customHeight="1">
      <c r="A6" s="60"/>
      <c r="B6" s="60"/>
      <c r="C6" s="60"/>
    </row>
    <row r="7" spans="1:3" ht="18" customHeight="1">
      <c r="A7" s="199" t="s">
        <v>759</v>
      </c>
      <c r="B7" s="199"/>
      <c r="C7" s="199"/>
    </row>
    <row r="8" spans="1:3" ht="3.75" customHeight="1" hidden="1">
      <c r="A8" s="199"/>
      <c r="B8" s="199"/>
      <c r="C8" s="199"/>
    </row>
    <row r="9" spans="1:3" ht="3.75" customHeight="1">
      <c r="A9" s="199"/>
      <c r="B9" s="199"/>
      <c r="C9" s="199"/>
    </row>
    <row r="10" spans="1:3" ht="6" customHeight="1">
      <c r="A10" s="199"/>
      <c r="B10" s="199"/>
      <c r="C10" s="199"/>
    </row>
    <row r="11" spans="1:3" ht="11.25" customHeight="1">
      <c r="A11" s="199"/>
      <c r="B11" s="199"/>
      <c r="C11" s="199"/>
    </row>
    <row r="12" spans="1:3" ht="90" customHeight="1" hidden="1">
      <c r="A12" s="200"/>
      <c r="B12" s="200"/>
      <c r="C12" s="200"/>
    </row>
    <row r="13" spans="1:3" ht="33" customHeight="1">
      <c r="A13" s="20" t="s">
        <v>147</v>
      </c>
      <c r="B13" s="20" t="s">
        <v>150</v>
      </c>
      <c r="C13" s="19" t="s">
        <v>760</v>
      </c>
    </row>
    <row r="14" spans="1:3" ht="15.75">
      <c r="A14" s="35" t="s">
        <v>258</v>
      </c>
      <c r="B14" s="31"/>
      <c r="C14" s="53"/>
    </row>
    <row r="15" spans="1:3" ht="19.5" customHeight="1">
      <c r="A15" s="35" t="s">
        <v>259</v>
      </c>
      <c r="B15" s="32"/>
      <c r="C15" s="53">
        <f>SUM(C16+C20+C24+C28+C33+C35+C39+C41+C43+C45+C47+C49+C52+C54)</f>
        <v>371384479.4100001</v>
      </c>
    </row>
    <row r="16" spans="1:3" s="4" customFormat="1" ht="36" customHeight="1">
      <c r="A16" s="139" t="s">
        <v>638</v>
      </c>
      <c r="B16" s="71" t="s">
        <v>60</v>
      </c>
      <c r="C16" s="108">
        <f>SUM(C17:C19)</f>
        <v>11627843.41</v>
      </c>
    </row>
    <row r="17" spans="1:3" s="4" customFormat="1" ht="36" customHeight="1">
      <c r="A17" s="140" t="s">
        <v>631</v>
      </c>
      <c r="B17" s="117" t="s">
        <v>61</v>
      </c>
      <c r="C17" s="51">
        <f>SUM(прил2!G270+прил2!G289)</f>
        <v>2219961.31</v>
      </c>
    </row>
    <row r="18" spans="1:3" s="4" customFormat="1" ht="39.75" customHeight="1">
      <c r="A18" s="21" t="s">
        <v>628</v>
      </c>
      <c r="B18" s="117" t="s">
        <v>63</v>
      </c>
      <c r="C18" s="51">
        <f>SUM(прил2!G258+прил2!G278)</f>
        <v>3923941.4</v>
      </c>
    </row>
    <row r="19" spans="1:3" s="4" customFormat="1" ht="32.25" customHeight="1">
      <c r="A19" s="140" t="s">
        <v>629</v>
      </c>
      <c r="B19" s="117" t="s">
        <v>64</v>
      </c>
      <c r="C19" s="51">
        <f>SUM(прил2!G263)</f>
        <v>5483940.7</v>
      </c>
    </row>
    <row r="20" spans="1:3" s="4" customFormat="1" ht="33" customHeight="1">
      <c r="A20" s="35" t="s">
        <v>448</v>
      </c>
      <c r="B20" s="71" t="s">
        <v>43</v>
      </c>
      <c r="C20" s="108">
        <f>SUM(C21:C23)</f>
        <v>29381872.630000003</v>
      </c>
    </row>
    <row r="21" spans="1:3" s="4" customFormat="1" ht="34.5" customHeight="1">
      <c r="A21" s="67" t="s">
        <v>449</v>
      </c>
      <c r="B21" s="117" t="s">
        <v>69</v>
      </c>
      <c r="C21" s="51">
        <f>SUM(прил2!G30+прил2!G86)</f>
        <v>1502400</v>
      </c>
    </row>
    <row r="22" spans="1:3" s="4" customFormat="1" ht="48.75" customHeight="1">
      <c r="A22" s="140" t="s">
        <v>641</v>
      </c>
      <c r="B22" s="117" t="s">
        <v>72</v>
      </c>
      <c r="C22" s="51">
        <f>SUM(прил2!G293+прил2!G286)</f>
        <v>14336743.630000003</v>
      </c>
    </row>
    <row r="23" spans="1:3" s="4" customFormat="1" ht="51.75" customHeight="1">
      <c r="A23" s="29" t="s">
        <v>451</v>
      </c>
      <c r="B23" s="117" t="s">
        <v>76</v>
      </c>
      <c r="C23" s="51">
        <f>SUM(прил2!G34+прил2!G315)</f>
        <v>13542729</v>
      </c>
    </row>
    <row r="24" spans="1:3" s="4" customFormat="1" ht="42" customHeight="1">
      <c r="A24" s="141" t="s">
        <v>577</v>
      </c>
      <c r="B24" s="116" t="s">
        <v>45</v>
      </c>
      <c r="C24" s="108">
        <f>SUM(C25:C27)</f>
        <v>312069812.39</v>
      </c>
    </row>
    <row r="25" spans="1:3" ht="47.25" customHeight="1">
      <c r="A25" s="21" t="s">
        <v>622</v>
      </c>
      <c r="B25" s="22" t="s">
        <v>133</v>
      </c>
      <c r="C25" s="51">
        <f>SUM(прил2!G246+прил2!G309)</f>
        <v>21816177.13</v>
      </c>
    </row>
    <row r="26" spans="1:3" ht="32.25" customHeight="1">
      <c r="A26" s="140" t="s">
        <v>578</v>
      </c>
      <c r="B26" s="22" t="s">
        <v>579</v>
      </c>
      <c r="C26" s="51">
        <f>SUM(прил2!G187+прил2!G201+прил2!G319)</f>
        <v>275787459.25</v>
      </c>
    </row>
    <row r="27" spans="1:3" s="4" customFormat="1" ht="33.75" customHeight="1">
      <c r="A27" s="140" t="s">
        <v>604</v>
      </c>
      <c r="B27" s="36" t="s">
        <v>605</v>
      </c>
      <c r="C27" s="51">
        <f>SUM(прил2!G227)</f>
        <v>14466176.009999998</v>
      </c>
    </row>
    <row r="28" spans="1:3" ht="36.75" customHeight="1">
      <c r="A28" s="128" t="s">
        <v>538</v>
      </c>
      <c r="B28" s="150" t="s">
        <v>539</v>
      </c>
      <c r="C28" s="108">
        <f>SUM(C29)</f>
        <v>579430.57</v>
      </c>
    </row>
    <row r="29" spans="1:3" ht="45.75" customHeight="1">
      <c r="A29" s="132" t="s">
        <v>540</v>
      </c>
      <c r="B29" s="36" t="s">
        <v>541</v>
      </c>
      <c r="C29" s="51">
        <f>SUM(прил2!G139)</f>
        <v>579430.57</v>
      </c>
    </row>
    <row r="30" spans="1:3" ht="31.5" customHeight="1" hidden="1">
      <c r="A30" s="132"/>
      <c r="B30" s="22" t="s">
        <v>261</v>
      </c>
      <c r="C30" s="51"/>
    </row>
    <row r="31" spans="1:3" ht="15.75" customHeight="1" hidden="1">
      <c r="A31" s="132"/>
      <c r="B31" s="22" t="s">
        <v>261</v>
      </c>
      <c r="C31" s="51"/>
    </row>
    <row r="32" spans="1:3" ht="15" customHeight="1" hidden="1">
      <c r="A32" s="132"/>
      <c r="B32" s="22" t="s">
        <v>261</v>
      </c>
      <c r="C32" s="51"/>
    </row>
    <row r="33" spans="1:3" ht="39.75" customHeight="1">
      <c r="A33" s="130" t="s">
        <v>552</v>
      </c>
      <c r="B33" s="116" t="s">
        <v>58</v>
      </c>
      <c r="C33" s="108">
        <f>SUM(C34)</f>
        <v>826986</v>
      </c>
    </row>
    <row r="34" spans="1:3" ht="39" customHeight="1">
      <c r="A34" s="132" t="s">
        <v>699</v>
      </c>
      <c r="B34" s="22" t="s">
        <v>260</v>
      </c>
      <c r="C34" s="51">
        <f>SUM('[1]прил 9'!F154)</f>
        <v>826986</v>
      </c>
    </row>
    <row r="35" spans="1:3" ht="49.5" customHeight="1">
      <c r="A35" s="142" t="s">
        <v>660</v>
      </c>
      <c r="B35" s="116" t="s">
        <v>74</v>
      </c>
      <c r="C35" s="108">
        <f>SUM(C36:C38)</f>
        <v>1697319</v>
      </c>
    </row>
    <row r="36" spans="1:3" ht="53.25" customHeight="1">
      <c r="A36" s="118" t="s">
        <v>610</v>
      </c>
      <c r="B36" s="22" t="s">
        <v>611</v>
      </c>
      <c r="C36" s="51">
        <f>SUM(прил2!G236)</f>
        <v>77100</v>
      </c>
    </row>
    <row r="37" spans="1:3" ht="51" customHeight="1">
      <c r="A37" s="143" t="s">
        <v>661</v>
      </c>
      <c r="B37" s="22" t="s">
        <v>662</v>
      </c>
      <c r="C37" s="51">
        <f>SUM(прил2!G325)</f>
        <v>72800</v>
      </c>
    </row>
    <row r="38" spans="1:3" ht="50.25" customHeight="1">
      <c r="A38" s="143" t="s">
        <v>613</v>
      </c>
      <c r="B38" s="22" t="s">
        <v>614</v>
      </c>
      <c r="C38" s="51">
        <f>SUM(прил2!G239)</f>
        <v>1547419</v>
      </c>
    </row>
    <row r="39" spans="1:3" ht="37.5" customHeight="1">
      <c r="A39" s="135" t="s">
        <v>495</v>
      </c>
      <c r="B39" s="116" t="s">
        <v>65</v>
      </c>
      <c r="C39" s="108">
        <f>SUM(C40)</f>
        <v>144230</v>
      </c>
    </row>
    <row r="40" spans="1:3" ht="45" customHeight="1">
      <c r="A40" s="136" t="s">
        <v>496</v>
      </c>
      <c r="B40" s="22" t="s">
        <v>66</v>
      </c>
      <c r="C40" s="51">
        <f>SUM(прил2!G90)</f>
        <v>144230</v>
      </c>
    </row>
    <row r="41" spans="1:3" s="4" customFormat="1" ht="32.25" customHeight="1">
      <c r="A41" s="128" t="s">
        <v>453</v>
      </c>
      <c r="B41" s="150" t="s">
        <v>59</v>
      </c>
      <c r="C41" s="108">
        <f>SUM(C42)</f>
        <v>198528</v>
      </c>
    </row>
    <row r="42" spans="1:3" s="4" customFormat="1" ht="46.5" customHeight="1">
      <c r="A42" s="67" t="s">
        <v>672</v>
      </c>
      <c r="B42" s="36" t="s">
        <v>455</v>
      </c>
      <c r="C42" s="51">
        <f>SUM(прил2!G38)</f>
        <v>198528</v>
      </c>
    </row>
    <row r="43" spans="1:3" s="4" customFormat="1" ht="49.5" customHeight="1">
      <c r="A43" s="128" t="s">
        <v>530</v>
      </c>
      <c r="B43" s="150" t="s">
        <v>531</v>
      </c>
      <c r="C43" s="108">
        <f>SUM(C44)</f>
        <v>99755</v>
      </c>
    </row>
    <row r="44" spans="1:3" s="4" customFormat="1" ht="33" customHeight="1">
      <c r="A44" s="137" t="s">
        <v>532</v>
      </c>
      <c r="B44" s="36" t="s">
        <v>533</v>
      </c>
      <c r="C44" s="51">
        <f>SUM(прил2!G134)</f>
        <v>99755</v>
      </c>
    </row>
    <row r="45" spans="1:3" s="4" customFormat="1" ht="50.25" customHeight="1">
      <c r="A45" s="134" t="s">
        <v>673</v>
      </c>
      <c r="B45" s="150" t="s">
        <v>47</v>
      </c>
      <c r="C45" s="108">
        <f>SUM(C46)</f>
        <v>317100</v>
      </c>
    </row>
    <row r="46" spans="1:3" s="4" customFormat="1" ht="45" customHeight="1">
      <c r="A46" s="67" t="s">
        <v>674</v>
      </c>
      <c r="B46" s="150" t="s">
        <v>262</v>
      </c>
      <c r="C46" s="108">
        <f>SUM(прил2!G128+прил2!G43)</f>
        <v>317100</v>
      </c>
    </row>
    <row r="47" spans="1:3" s="4" customFormat="1" ht="58.5" customHeight="1">
      <c r="A47" s="134" t="s">
        <v>675</v>
      </c>
      <c r="B47" s="150" t="s">
        <v>46</v>
      </c>
      <c r="C47" s="108">
        <f>SUM(C48)</f>
        <v>1017166.12</v>
      </c>
    </row>
    <row r="48" spans="1:3" s="4" customFormat="1" ht="68.25" customHeight="1">
      <c r="A48" s="113" t="s">
        <v>676</v>
      </c>
      <c r="B48" s="36" t="s">
        <v>520</v>
      </c>
      <c r="C48" s="51">
        <f>SUM(прил2!G120)</f>
        <v>1017166.12</v>
      </c>
    </row>
    <row r="49" spans="1:3" s="4" customFormat="1" ht="45.75" customHeight="1">
      <c r="A49" s="72" t="s">
        <v>664</v>
      </c>
      <c r="B49" s="150" t="s">
        <v>53</v>
      </c>
      <c r="C49" s="108">
        <f>SUM(C50:C51)</f>
        <v>10085430.97</v>
      </c>
    </row>
    <row r="50" spans="1:3" ht="38.25" customHeight="1">
      <c r="A50" s="140" t="s">
        <v>697</v>
      </c>
      <c r="B50" s="22" t="s">
        <v>134</v>
      </c>
      <c r="C50" s="51">
        <f>SUM(прил2!G331)</f>
        <v>636936.97</v>
      </c>
    </row>
    <row r="51" spans="1:3" ht="33.75" customHeight="1">
      <c r="A51" s="21" t="s">
        <v>698</v>
      </c>
      <c r="B51" s="22" t="s">
        <v>667</v>
      </c>
      <c r="C51" s="51">
        <f>SUM(прил2!G337)</f>
        <v>9448494</v>
      </c>
    </row>
    <row r="52" spans="1:3" ht="37.5" customHeight="1">
      <c r="A52" s="134" t="s">
        <v>559</v>
      </c>
      <c r="B52" s="150" t="s">
        <v>82</v>
      </c>
      <c r="C52" s="108">
        <f>SUM(C53)</f>
        <v>3055375.9699999997</v>
      </c>
    </row>
    <row r="53" spans="1:3" ht="47.25" customHeight="1">
      <c r="A53" s="132" t="s">
        <v>560</v>
      </c>
      <c r="B53" s="36" t="s">
        <v>677</v>
      </c>
      <c r="C53" s="51">
        <f>SUM(прил2!G157+прил2!G166+прил2!G173)</f>
        <v>3055375.9699999997</v>
      </c>
    </row>
    <row r="54" spans="1:3" ht="33" customHeight="1">
      <c r="A54" s="135" t="s">
        <v>671</v>
      </c>
      <c r="B54" s="150" t="s">
        <v>95</v>
      </c>
      <c r="C54" s="108">
        <f>SUM(C55:C56)</f>
        <v>283629.35</v>
      </c>
    </row>
    <row r="55" spans="1:3" ht="51" customHeight="1">
      <c r="A55" s="67" t="s">
        <v>500</v>
      </c>
      <c r="B55" s="36" t="s">
        <v>136</v>
      </c>
      <c r="C55" s="51">
        <f>SUM(прил2!G94)</f>
        <v>46629.35</v>
      </c>
    </row>
    <row r="56" spans="1:3" ht="37.5" customHeight="1">
      <c r="A56" s="67" t="s">
        <v>461</v>
      </c>
      <c r="B56" s="36" t="s">
        <v>462</v>
      </c>
      <c r="C56" s="51">
        <f>SUM(прил2!G48)</f>
        <v>237000</v>
      </c>
    </row>
    <row r="57" spans="1:3" ht="2.25" customHeight="1">
      <c r="A57" s="55"/>
      <c r="B57" s="56"/>
      <c r="C57" s="57"/>
    </row>
    <row r="59" spans="1:3" ht="15.75">
      <c r="A59" s="58"/>
      <c r="B59" s="58"/>
      <c r="C59" s="59"/>
    </row>
  </sheetData>
  <sheetProtection/>
  <mergeCells count="2">
    <mergeCell ref="A7:C12"/>
    <mergeCell ref="A1:A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7.140625" style="0" customWidth="1"/>
    <col min="2" max="2" width="61.57421875" style="0" customWidth="1"/>
    <col min="3" max="3" width="18.00390625" style="0" customWidth="1"/>
  </cols>
  <sheetData>
    <row r="1" spans="2:3" ht="15">
      <c r="B1" s="203" t="s">
        <v>293</v>
      </c>
      <c r="C1" s="204"/>
    </row>
    <row r="2" spans="2:3" ht="15">
      <c r="B2" s="203" t="s">
        <v>275</v>
      </c>
      <c r="C2" s="204"/>
    </row>
    <row r="3" spans="2:3" ht="15">
      <c r="B3" s="203" t="s">
        <v>276</v>
      </c>
      <c r="C3" s="204"/>
    </row>
    <row r="4" spans="2:3" ht="15">
      <c r="B4" s="206" t="s">
        <v>294</v>
      </c>
      <c r="C4" s="207"/>
    </row>
    <row r="5" spans="2:3" ht="15">
      <c r="B5" s="203" t="s">
        <v>295</v>
      </c>
      <c r="C5" s="204"/>
    </row>
    <row r="6" spans="2:3" ht="15">
      <c r="B6" s="203" t="s">
        <v>320</v>
      </c>
      <c r="C6" s="204"/>
    </row>
    <row r="7" spans="2:3" ht="15">
      <c r="B7" s="203" t="s">
        <v>321</v>
      </c>
      <c r="C7" s="204"/>
    </row>
    <row r="8" spans="2:3" ht="15">
      <c r="B8" s="47"/>
      <c r="C8" s="63"/>
    </row>
    <row r="9" spans="2:3" ht="15">
      <c r="B9" s="205"/>
      <c r="C9" s="205"/>
    </row>
    <row r="10" spans="2:3" ht="15.75">
      <c r="B10" s="202" t="s">
        <v>277</v>
      </c>
      <c r="C10" s="202"/>
    </row>
    <row r="11" spans="1:3" ht="15.75">
      <c r="A11" s="193" t="s">
        <v>278</v>
      </c>
      <c r="B11" s="193"/>
      <c r="C11" s="193"/>
    </row>
    <row r="12" spans="1:3" ht="15.75">
      <c r="A12" s="193" t="s">
        <v>322</v>
      </c>
      <c r="B12" s="193"/>
      <c r="C12" s="193"/>
    </row>
    <row r="13" spans="2:3" ht="15">
      <c r="B13" s="52"/>
      <c r="C13" s="52"/>
    </row>
    <row r="14" spans="2:3" ht="15">
      <c r="B14" s="205"/>
      <c r="C14" s="205"/>
    </row>
    <row r="15" ht="15">
      <c r="C15" s="62" t="s">
        <v>122</v>
      </c>
    </row>
    <row r="16" spans="1:3" ht="15.75">
      <c r="A16" s="45" t="s">
        <v>266</v>
      </c>
      <c r="B16" s="45" t="s">
        <v>279</v>
      </c>
      <c r="C16" s="45" t="s">
        <v>292</v>
      </c>
    </row>
    <row r="17" spans="1:3" ht="15.75">
      <c r="A17" s="45">
        <v>1</v>
      </c>
      <c r="B17" s="67" t="s">
        <v>280</v>
      </c>
      <c r="C17" s="45">
        <v>931576</v>
      </c>
    </row>
    <row r="18" spans="1:3" ht="15.75">
      <c r="A18" s="45">
        <v>2</v>
      </c>
      <c r="B18" s="67" t="s">
        <v>281</v>
      </c>
      <c r="C18" s="69">
        <v>142886</v>
      </c>
    </row>
    <row r="19" spans="1:3" ht="15.75">
      <c r="A19" s="45">
        <v>3</v>
      </c>
      <c r="B19" s="67" t="s">
        <v>282</v>
      </c>
      <c r="C19" s="69">
        <v>764254</v>
      </c>
    </row>
    <row r="20" spans="1:3" ht="15.75">
      <c r="A20" s="45">
        <v>4</v>
      </c>
      <c r="B20" s="67" t="s">
        <v>283</v>
      </c>
      <c r="C20" s="69">
        <v>1980250</v>
      </c>
    </row>
    <row r="21" spans="1:3" ht="15.75">
      <c r="A21" s="45">
        <v>5</v>
      </c>
      <c r="B21" s="67" t="s">
        <v>284</v>
      </c>
      <c r="C21" s="69">
        <v>464298</v>
      </c>
    </row>
    <row r="22" spans="1:3" ht="15.75">
      <c r="A22" s="45">
        <v>6</v>
      </c>
      <c r="B22" s="67" t="s">
        <v>285</v>
      </c>
      <c r="C22" s="69">
        <v>269453</v>
      </c>
    </row>
    <row r="23" spans="1:3" ht="15.75">
      <c r="A23" s="45">
        <v>7</v>
      </c>
      <c r="B23" s="67" t="s">
        <v>286</v>
      </c>
      <c r="C23" s="69">
        <v>437268</v>
      </c>
    </row>
    <row r="24" spans="1:3" ht="15.75">
      <c r="A24" s="45">
        <v>8</v>
      </c>
      <c r="B24" s="67" t="s">
        <v>287</v>
      </c>
      <c r="C24" s="69">
        <v>378097</v>
      </c>
    </row>
    <row r="25" spans="1:3" ht="15.75">
      <c r="A25" s="45">
        <v>9</v>
      </c>
      <c r="B25" s="67" t="s">
        <v>288</v>
      </c>
      <c r="C25" s="69">
        <v>474396</v>
      </c>
    </row>
    <row r="26" spans="1:3" ht="15.75">
      <c r="A26" s="45">
        <v>10</v>
      </c>
      <c r="B26" s="67" t="s">
        <v>289</v>
      </c>
      <c r="C26" s="69">
        <v>402532</v>
      </c>
    </row>
    <row r="27" spans="1:3" ht="15.75">
      <c r="A27" s="45">
        <v>11</v>
      </c>
      <c r="B27" s="67" t="s">
        <v>290</v>
      </c>
      <c r="C27" s="69">
        <v>3203484</v>
      </c>
    </row>
    <row r="28" spans="1:3" ht="15.75">
      <c r="A28" s="71"/>
      <c r="B28" s="72" t="s">
        <v>291</v>
      </c>
      <c r="C28" s="73">
        <f>SUM(C17:C27)</f>
        <v>9448494</v>
      </c>
    </row>
  </sheetData>
  <sheetProtection/>
  <mergeCells count="12">
    <mergeCell ref="B1:C1"/>
    <mergeCell ref="B2:C2"/>
    <mergeCell ref="B3:C3"/>
    <mergeCell ref="B4:C4"/>
    <mergeCell ref="B5:C5"/>
    <mergeCell ref="B6:C6"/>
    <mergeCell ref="B10:C10"/>
    <mergeCell ref="A11:C11"/>
    <mergeCell ref="A12:C12"/>
    <mergeCell ref="B7:C7"/>
    <mergeCell ref="B9:C9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zoomScalePageLayoutView="0" workbookViewId="0" topLeftCell="A1">
      <selection activeCell="E17" sqref="E17"/>
    </sheetView>
  </sheetViews>
  <sheetFormatPr defaultColWidth="9.140625" defaultRowHeight="15"/>
  <cols>
    <col min="2" max="2" width="69.421875" style="0" customWidth="1"/>
    <col min="3" max="3" width="15.421875" style="0" customWidth="1"/>
  </cols>
  <sheetData>
    <row r="1" spans="2:3" ht="15">
      <c r="B1" s="209" t="s">
        <v>296</v>
      </c>
      <c r="C1" s="210"/>
    </row>
    <row r="2" spans="2:3" ht="15">
      <c r="B2" s="209" t="s">
        <v>263</v>
      </c>
      <c r="C2" s="210"/>
    </row>
    <row r="3" spans="2:3" ht="15">
      <c r="B3" s="209" t="s">
        <v>264</v>
      </c>
      <c r="C3" s="210"/>
    </row>
    <row r="4" spans="2:3" ht="15">
      <c r="B4" s="209" t="s">
        <v>273</v>
      </c>
      <c r="C4" s="210"/>
    </row>
    <row r="5" spans="2:3" ht="15">
      <c r="B5" s="211" t="s">
        <v>274</v>
      </c>
      <c r="C5" s="212"/>
    </row>
    <row r="6" spans="2:3" ht="15">
      <c r="B6" s="209" t="s">
        <v>317</v>
      </c>
      <c r="C6" s="210"/>
    </row>
    <row r="7" spans="2:3" ht="15">
      <c r="B7" s="203" t="s">
        <v>318</v>
      </c>
      <c r="C7" s="204"/>
    </row>
    <row r="8" spans="2:3" ht="15">
      <c r="B8" s="47"/>
      <c r="C8" s="63"/>
    </row>
    <row r="10" spans="1:3" ht="15" customHeight="1">
      <c r="A10" s="196" t="s">
        <v>272</v>
      </c>
      <c r="B10" s="196"/>
      <c r="C10" s="196"/>
    </row>
    <row r="11" spans="1:2" ht="18.75">
      <c r="A11" s="49"/>
      <c r="B11" s="64" t="s">
        <v>319</v>
      </c>
    </row>
    <row r="12" spans="1:2" ht="18.75">
      <c r="A12" s="49"/>
      <c r="B12" s="64"/>
    </row>
    <row r="13" spans="1:2" ht="15.75">
      <c r="A13" s="49"/>
      <c r="B13" s="48"/>
    </row>
    <row r="14" ht="18.75">
      <c r="B14" s="65" t="s">
        <v>265</v>
      </c>
    </row>
    <row r="15" spans="1:3" ht="15.75">
      <c r="A15" s="66"/>
      <c r="C15" s="62" t="s">
        <v>122</v>
      </c>
    </row>
    <row r="16" spans="1:3" ht="63" customHeight="1">
      <c r="A16" s="208" t="s">
        <v>266</v>
      </c>
      <c r="B16" s="208" t="s">
        <v>267</v>
      </c>
      <c r="C16" s="208" t="s">
        <v>315</v>
      </c>
    </row>
    <row r="17" spans="1:3" ht="15">
      <c r="A17" s="208"/>
      <c r="B17" s="208"/>
      <c r="C17" s="208"/>
    </row>
    <row r="18" spans="1:3" ht="10.5" customHeight="1">
      <c r="A18" s="208"/>
      <c r="B18" s="208"/>
      <c r="C18" s="208"/>
    </row>
    <row r="19" spans="1:3" ht="15" hidden="1">
      <c r="A19" s="208"/>
      <c r="B19" s="208"/>
      <c r="C19" s="208"/>
    </row>
    <row r="20" spans="1:3" ht="15.75">
      <c r="A20" s="45">
        <v>1</v>
      </c>
      <c r="B20" s="67" t="s">
        <v>268</v>
      </c>
      <c r="C20" s="45">
        <v>0</v>
      </c>
    </row>
    <row r="21" spans="1:3" ht="31.5">
      <c r="A21" s="45">
        <v>2</v>
      </c>
      <c r="B21" s="67" t="s">
        <v>8</v>
      </c>
      <c r="C21" s="69">
        <v>0</v>
      </c>
    </row>
    <row r="22" spans="1:3" ht="15.75">
      <c r="A22" s="45">
        <v>3</v>
      </c>
      <c r="B22" s="67" t="s">
        <v>269</v>
      </c>
      <c r="C22" s="45">
        <v>0</v>
      </c>
    </row>
    <row r="23" spans="1:3" ht="15.75">
      <c r="A23" s="45"/>
      <c r="B23" s="67" t="s">
        <v>270</v>
      </c>
      <c r="C23" s="79">
        <f>SUM(C21)</f>
        <v>0</v>
      </c>
    </row>
    <row r="24" ht="15.75">
      <c r="A24" s="66"/>
    </row>
    <row r="25" ht="15.75">
      <c r="A25" s="66"/>
    </row>
    <row r="26" spans="1:2" ht="18.75">
      <c r="A26" s="66"/>
      <c r="B26" s="65" t="s">
        <v>271</v>
      </c>
    </row>
    <row r="27" ht="18.75">
      <c r="A27" s="65"/>
    </row>
    <row r="28" ht="15.75">
      <c r="A28" s="66"/>
    </row>
    <row r="29" spans="1:3" ht="63" customHeight="1">
      <c r="A29" s="208" t="s">
        <v>266</v>
      </c>
      <c r="B29" s="208" t="s">
        <v>267</v>
      </c>
      <c r="C29" s="208" t="s">
        <v>316</v>
      </c>
    </row>
    <row r="30" spans="1:3" ht="15">
      <c r="A30" s="208"/>
      <c r="B30" s="208"/>
      <c r="C30" s="208"/>
    </row>
    <row r="31" spans="1:3" ht="15">
      <c r="A31" s="208"/>
      <c r="B31" s="208"/>
      <c r="C31" s="208"/>
    </row>
    <row r="32" spans="1:3" ht="15">
      <c r="A32" s="208"/>
      <c r="B32" s="208"/>
      <c r="C32" s="208"/>
    </row>
    <row r="33" spans="1:3" ht="15.75">
      <c r="A33" s="45">
        <v>1</v>
      </c>
      <c r="B33" s="67" t="s">
        <v>268</v>
      </c>
      <c r="C33" s="45">
        <v>0</v>
      </c>
    </row>
    <row r="34" spans="1:3" ht="31.5">
      <c r="A34" s="45">
        <v>2</v>
      </c>
      <c r="B34" s="67" t="s">
        <v>8</v>
      </c>
      <c r="C34" s="69">
        <v>35516077.7</v>
      </c>
    </row>
    <row r="35" spans="1:3" ht="15.75">
      <c r="A35" s="45">
        <v>3</v>
      </c>
      <c r="B35" s="67" t="s">
        <v>269</v>
      </c>
      <c r="C35" s="45">
        <v>0</v>
      </c>
    </row>
    <row r="36" spans="1:3" ht="15.75">
      <c r="A36" s="45"/>
      <c r="B36" s="67" t="s">
        <v>270</v>
      </c>
      <c r="C36" s="69">
        <f>SUM(C34)</f>
        <v>35516077.7</v>
      </c>
    </row>
    <row r="37" ht="15.75">
      <c r="A37" s="68"/>
    </row>
  </sheetData>
  <sheetProtection/>
  <mergeCells count="14">
    <mergeCell ref="B1:C1"/>
    <mergeCell ref="B2:C2"/>
    <mergeCell ref="B3:C3"/>
    <mergeCell ref="B4:C4"/>
    <mergeCell ref="B5:C5"/>
    <mergeCell ref="B6:C6"/>
    <mergeCell ref="B7:C7"/>
    <mergeCell ref="A10:C10"/>
    <mergeCell ref="A16:A19"/>
    <mergeCell ref="B16:B19"/>
    <mergeCell ref="C16:C19"/>
    <mergeCell ref="A29:A32"/>
    <mergeCell ref="B29:B32"/>
    <mergeCell ref="C29:C3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14.140625" style="0" customWidth="1"/>
    <col min="2" max="2" width="16.00390625" style="0" customWidth="1"/>
    <col min="3" max="3" width="12.7109375" style="0" customWidth="1"/>
    <col min="4" max="4" width="13.8515625" style="0" customWidth="1"/>
    <col min="5" max="5" width="14.140625" style="0" customWidth="1"/>
    <col min="6" max="6" width="10.8515625" style="0" customWidth="1"/>
    <col min="7" max="7" width="14.57421875" style="0" customWidth="1"/>
  </cols>
  <sheetData>
    <row r="1" ht="15">
      <c r="E1" s="74" t="s">
        <v>312</v>
      </c>
    </row>
    <row r="2" ht="15">
      <c r="E2" s="74" t="s">
        <v>297</v>
      </c>
    </row>
    <row r="3" ht="15">
      <c r="E3" s="74" t="s">
        <v>298</v>
      </c>
    </row>
    <row r="4" ht="15">
      <c r="E4" s="74" t="s">
        <v>311</v>
      </c>
    </row>
    <row r="5" ht="15">
      <c r="E5" s="74" t="s">
        <v>310</v>
      </c>
    </row>
    <row r="6" ht="15">
      <c r="E6" s="74" t="s">
        <v>313</v>
      </c>
    </row>
    <row r="7" ht="15">
      <c r="E7" s="18" t="s">
        <v>314</v>
      </c>
    </row>
    <row r="10" spans="1:6" ht="18.75">
      <c r="A10" s="49"/>
      <c r="B10" s="217" t="s">
        <v>299</v>
      </c>
      <c r="C10" s="217"/>
      <c r="D10" s="217"/>
      <c r="E10" s="217"/>
      <c r="F10" s="217"/>
    </row>
    <row r="11" spans="1:7" ht="18.75">
      <c r="A11" s="196" t="s">
        <v>761</v>
      </c>
      <c r="B11" s="196"/>
      <c r="C11" s="196"/>
      <c r="D11" s="196"/>
      <c r="E11" s="196"/>
      <c r="F11" s="196"/>
      <c r="G11" s="196"/>
    </row>
    <row r="12" ht="15.75">
      <c r="A12" s="70"/>
    </row>
    <row r="13" ht="15.75">
      <c r="A13" s="68" t="s">
        <v>762</v>
      </c>
    </row>
    <row r="14" ht="15.75">
      <c r="A14" s="68"/>
    </row>
    <row r="15" spans="1:7" ht="60">
      <c r="A15" s="75"/>
      <c r="B15" s="76" t="s">
        <v>300</v>
      </c>
      <c r="C15" s="76" t="s">
        <v>301</v>
      </c>
      <c r="D15" s="76" t="s">
        <v>302</v>
      </c>
      <c r="E15" s="76" t="s">
        <v>303</v>
      </c>
      <c r="F15" s="76" t="s">
        <v>304</v>
      </c>
      <c r="G15" s="76" t="s">
        <v>305</v>
      </c>
    </row>
    <row r="16" spans="1:7" ht="15">
      <c r="A16" s="76">
        <v>1</v>
      </c>
      <c r="B16" s="76">
        <v>2</v>
      </c>
      <c r="C16" s="76">
        <v>3</v>
      </c>
      <c r="D16" s="76">
        <v>4</v>
      </c>
      <c r="E16" s="76">
        <v>5</v>
      </c>
      <c r="F16" s="76">
        <v>6</v>
      </c>
      <c r="G16" s="76">
        <v>7</v>
      </c>
    </row>
    <row r="17" spans="1:7" ht="15">
      <c r="A17" s="76"/>
      <c r="B17" s="76" t="s">
        <v>306</v>
      </c>
      <c r="C17" s="76" t="s">
        <v>306</v>
      </c>
      <c r="D17" s="76">
        <v>0</v>
      </c>
      <c r="E17" s="76" t="s">
        <v>306</v>
      </c>
      <c r="F17" s="76" t="s">
        <v>306</v>
      </c>
      <c r="G17" s="76" t="s">
        <v>306</v>
      </c>
    </row>
    <row r="18" ht="15.75">
      <c r="A18" s="68"/>
    </row>
    <row r="19" spans="1:7" ht="36" customHeight="1">
      <c r="A19" s="218" t="s">
        <v>307</v>
      </c>
      <c r="B19" s="218"/>
      <c r="C19" s="218"/>
      <c r="D19" s="218"/>
      <c r="E19" s="218"/>
      <c r="F19" s="218"/>
      <c r="G19" s="218"/>
    </row>
    <row r="20" spans="1:7" ht="15.75">
      <c r="A20" s="219" t="s">
        <v>763</v>
      </c>
      <c r="B20" s="219"/>
      <c r="C20" s="219"/>
      <c r="D20" s="219"/>
      <c r="E20" s="219"/>
      <c r="F20" s="219"/>
      <c r="G20" s="219"/>
    </row>
    <row r="21" ht="15.75">
      <c r="A21" s="77" t="s">
        <v>247</v>
      </c>
    </row>
    <row r="22" spans="1:7" ht="57" customHeight="1">
      <c r="A22" s="213" t="s">
        <v>308</v>
      </c>
      <c r="B22" s="213"/>
      <c r="C22" s="213"/>
      <c r="D22" s="220" t="s">
        <v>764</v>
      </c>
      <c r="E22" s="221"/>
      <c r="F22" s="221"/>
      <c r="G22" s="222"/>
    </row>
    <row r="23" spans="1:7" ht="15">
      <c r="A23" s="213" t="s">
        <v>309</v>
      </c>
      <c r="B23" s="213"/>
      <c r="C23" s="213"/>
      <c r="D23" s="214">
        <v>0</v>
      </c>
      <c r="E23" s="215"/>
      <c r="F23" s="215"/>
      <c r="G23" s="216"/>
    </row>
    <row r="24" spans="1:4" ht="15.75">
      <c r="A24" s="77"/>
      <c r="D24" s="78"/>
    </row>
  </sheetData>
  <sheetProtection/>
  <mergeCells count="8">
    <mergeCell ref="A23:C23"/>
    <mergeCell ref="D23:G23"/>
    <mergeCell ref="B10:F10"/>
    <mergeCell ref="A11:G11"/>
    <mergeCell ref="A19:G19"/>
    <mergeCell ref="A20:G20"/>
    <mergeCell ref="A22:C22"/>
    <mergeCell ref="D22:G2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D18"/>
  <sheetViews>
    <sheetView zoomScale="89" zoomScaleNormal="89" zoomScalePageLayoutView="0" workbookViewId="0" topLeftCell="G10">
      <selection activeCell="M4" sqref="M4:O4"/>
    </sheetView>
  </sheetViews>
  <sheetFormatPr defaultColWidth="9.140625" defaultRowHeight="15"/>
  <cols>
    <col min="1" max="1" width="4.421875" style="182" customWidth="1"/>
    <col min="2" max="2" width="19.7109375" style="182" customWidth="1"/>
    <col min="3" max="3" width="21.140625" style="183" customWidth="1"/>
    <col min="4" max="4" width="12.00390625" style="183" customWidth="1"/>
    <col min="5" max="5" width="14.00390625" style="183" customWidth="1"/>
    <col min="6" max="6" width="11.8515625" style="184" customWidth="1"/>
    <col min="7" max="7" width="9.140625" style="184" customWidth="1"/>
    <col min="8" max="8" width="14.8515625" style="156" customWidth="1"/>
    <col min="9" max="9" width="11.140625" style="184" customWidth="1"/>
    <col min="10" max="21" width="9.140625" style="156" customWidth="1"/>
    <col min="22" max="22" width="12.00390625" style="156" customWidth="1"/>
    <col min="23" max="23" width="11.7109375" style="156" customWidth="1"/>
    <col min="24" max="25" width="11.140625" style="156" customWidth="1"/>
    <col min="26" max="16384" width="9.140625" style="156" customWidth="1"/>
  </cols>
  <sheetData>
    <row r="2" spans="1:25" ht="122.25" customHeight="1">
      <c r="A2" s="152"/>
      <c r="B2" s="153"/>
      <c r="C2" s="154"/>
      <c r="D2" s="154"/>
      <c r="E2" s="154"/>
      <c r="F2" s="154"/>
      <c r="G2" s="154"/>
      <c r="H2" s="154"/>
      <c r="I2" s="154"/>
      <c r="J2" s="154"/>
      <c r="K2" s="155"/>
      <c r="L2" s="155"/>
      <c r="M2" s="155"/>
      <c r="N2" s="155"/>
      <c r="O2" s="155"/>
      <c r="P2" s="227" t="s">
        <v>329</v>
      </c>
      <c r="Q2" s="227"/>
      <c r="R2" s="227"/>
      <c r="S2" s="227"/>
      <c r="T2" s="227"/>
      <c r="U2" s="227"/>
      <c r="V2" s="228"/>
      <c r="W2" s="228"/>
      <c r="X2" s="228"/>
      <c r="Y2" s="228"/>
    </row>
    <row r="3" spans="1:30" ht="87.75" customHeight="1">
      <c r="A3" s="229" t="s">
        <v>750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1"/>
      <c r="W3" s="231"/>
      <c r="X3" s="231"/>
      <c r="Y3" s="231"/>
      <c r="Z3" s="232"/>
      <c r="AA3" s="233"/>
      <c r="AB3" s="233"/>
      <c r="AC3" s="233"/>
      <c r="AD3" s="233"/>
    </row>
    <row r="4" spans="1:25" s="160" customFormat="1" ht="409.5">
      <c r="A4" s="234" t="s">
        <v>701</v>
      </c>
      <c r="B4" s="234" t="s">
        <v>702</v>
      </c>
      <c r="C4" s="157" t="s">
        <v>703</v>
      </c>
      <c r="D4" s="158" t="s">
        <v>704</v>
      </c>
      <c r="E4" s="158" t="s">
        <v>705</v>
      </c>
      <c r="F4" s="237" t="s">
        <v>706</v>
      </c>
      <c r="G4" s="238"/>
      <c r="H4" s="239"/>
      <c r="I4" s="240" t="s">
        <v>707</v>
      </c>
      <c r="J4" s="241"/>
      <c r="K4" s="159" t="s">
        <v>708</v>
      </c>
      <c r="L4" s="159" t="s">
        <v>709</v>
      </c>
      <c r="M4" s="223" t="s">
        <v>710</v>
      </c>
      <c r="N4" s="224"/>
      <c r="O4" s="225"/>
      <c r="P4" s="223" t="s">
        <v>711</v>
      </c>
      <c r="Q4" s="224"/>
      <c r="R4" s="225"/>
      <c r="S4" s="159" t="s">
        <v>247</v>
      </c>
      <c r="T4" s="159" t="s">
        <v>712</v>
      </c>
      <c r="U4" s="159" t="s">
        <v>713</v>
      </c>
      <c r="V4" s="226" t="s">
        <v>714</v>
      </c>
      <c r="W4" s="226"/>
      <c r="X4" s="226" t="s">
        <v>715</v>
      </c>
      <c r="Y4" s="226"/>
    </row>
    <row r="5" spans="1:25" s="160" customFormat="1" ht="96" customHeight="1">
      <c r="A5" s="235"/>
      <c r="B5" s="235"/>
      <c r="C5" s="161"/>
      <c r="D5" s="162"/>
      <c r="E5" s="162"/>
      <c r="F5" s="163" t="s">
        <v>716</v>
      </c>
      <c r="G5" s="164" t="s">
        <v>717</v>
      </c>
      <c r="H5" s="164" t="s">
        <v>718</v>
      </c>
      <c r="I5" s="163" t="s">
        <v>716</v>
      </c>
      <c r="J5" s="164" t="s">
        <v>719</v>
      </c>
      <c r="K5" s="164" t="s">
        <v>720</v>
      </c>
      <c r="L5" s="164" t="s">
        <v>721</v>
      </c>
      <c r="M5" s="163" t="s">
        <v>716</v>
      </c>
      <c r="N5" s="164" t="s">
        <v>721</v>
      </c>
      <c r="O5" s="164" t="s">
        <v>722</v>
      </c>
      <c r="P5" s="163" t="s">
        <v>716</v>
      </c>
      <c r="Q5" s="164" t="s">
        <v>720</v>
      </c>
      <c r="R5" s="164" t="s">
        <v>723</v>
      </c>
      <c r="S5" s="164" t="s">
        <v>724</v>
      </c>
      <c r="T5" s="164" t="s">
        <v>725</v>
      </c>
      <c r="U5" s="164" t="s">
        <v>724</v>
      </c>
      <c r="V5" s="164" t="s">
        <v>726</v>
      </c>
      <c r="W5" s="164" t="s">
        <v>749</v>
      </c>
      <c r="X5" s="164" t="s">
        <v>727</v>
      </c>
      <c r="Y5" s="164" t="s">
        <v>728</v>
      </c>
    </row>
    <row r="6" spans="1:25" s="170" customFormat="1" ht="21.75" customHeight="1">
      <c r="A6" s="236"/>
      <c r="B6" s="236"/>
      <c r="C6" s="165"/>
      <c r="D6" s="166"/>
      <c r="E6" s="166"/>
      <c r="F6" s="167" t="s">
        <v>729</v>
      </c>
      <c r="G6" s="167"/>
      <c r="H6" s="167"/>
      <c r="I6" s="168" t="s">
        <v>730</v>
      </c>
      <c r="J6" s="169"/>
      <c r="K6" s="167" t="s">
        <v>731</v>
      </c>
      <c r="L6" s="167" t="s">
        <v>732</v>
      </c>
      <c r="M6" s="167" t="s">
        <v>733</v>
      </c>
      <c r="N6" s="167"/>
      <c r="O6" s="167"/>
      <c r="P6" s="167" t="s">
        <v>734</v>
      </c>
      <c r="Q6" s="167"/>
      <c r="R6" s="167"/>
      <c r="S6" s="167" t="s">
        <v>735</v>
      </c>
      <c r="T6" s="167" t="s">
        <v>736</v>
      </c>
      <c r="U6" s="167" t="s">
        <v>737</v>
      </c>
      <c r="V6" s="167" t="s">
        <v>131</v>
      </c>
      <c r="W6" s="167" t="s">
        <v>187</v>
      </c>
      <c r="X6" s="167" t="s">
        <v>537</v>
      </c>
      <c r="Y6" s="167" t="s">
        <v>188</v>
      </c>
    </row>
    <row r="7" spans="1:25" s="177" customFormat="1" ht="20.25">
      <c r="A7" s="171"/>
      <c r="B7" s="172" t="s">
        <v>738</v>
      </c>
      <c r="C7" s="173">
        <f>SUM(C8:C17)</f>
        <v>4615518.97</v>
      </c>
      <c r="D7" s="174">
        <v>1106800</v>
      </c>
      <c r="E7" s="174">
        <f>SUM(E8:E17)</f>
        <v>3508718.9699999997</v>
      </c>
      <c r="F7" s="175">
        <v>1989848.97</v>
      </c>
      <c r="G7" s="176">
        <v>419500</v>
      </c>
      <c r="H7" s="175">
        <f>SUM(H8:H17)</f>
        <v>1570375.97</v>
      </c>
      <c r="I7" s="175">
        <f>SUM(J7)</f>
        <v>118500</v>
      </c>
      <c r="J7" s="176">
        <v>118500</v>
      </c>
      <c r="K7" s="176">
        <v>94700</v>
      </c>
      <c r="L7" s="176">
        <v>71200</v>
      </c>
      <c r="M7" s="176">
        <v>671200</v>
      </c>
      <c r="N7" s="176">
        <v>71200</v>
      </c>
      <c r="O7" s="176">
        <v>600000</v>
      </c>
      <c r="P7" s="176">
        <v>204600</v>
      </c>
      <c r="Q7" s="176">
        <v>94700</v>
      </c>
      <c r="R7" s="176">
        <v>109900</v>
      </c>
      <c r="S7" s="176">
        <v>118500</v>
      </c>
      <c r="T7" s="176">
        <v>80100</v>
      </c>
      <c r="U7" s="176">
        <v>118500</v>
      </c>
      <c r="V7" s="176">
        <v>750000</v>
      </c>
      <c r="W7" s="176">
        <v>76986</v>
      </c>
      <c r="X7" s="176">
        <v>209470</v>
      </c>
      <c r="Y7" s="176">
        <v>111887</v>
      </c>
    </row>
    <row r="8" spans="1:25" s="177" customFormat="1" ht="20.25">
      <c r="A8" s="178" t="s">
        <v>729</v>
      </c>
      <c r="B8" s="185" t="s">
        <v>739</v>
      </c>
      <c r="C8" s="173">
        <v>314790</v>
      </c>
      <c r="D8" s="174">
        <v>32600</v>
      </c>
      <c r="E8" s="174">
        <v>282190</v>
      </c>
      <c r="F8" s="175">
        <v>41300</v>
      </c>
      <c r="G8" s="179">
        <v>12300</v>
      </c>
      <c r="H8" s="179">
        <v>29000</v>
      </c>
      <c r="I8" s="175">
        <f>SUM(J8)</f>
        <v>3500</v>
      </c>
      <c r="J8" s="179">
        <v>3500</v>
      </c>
      <c r="K8" s="179">
        <v>2800</v>
      </c>
      <c r="L8" s="179">
        <v>2100</v>
      </c>
      <c r="M8" s="176">
        <v>19700</v>
      </c>
      <c r="N8" s="179">
        <v>2100</v>
      </c>
      <c r="O8" s="179">
        <v>17600</v>
      </c>
      <c r="P8" s="176">
        <v>6000</v>
      </c>
      <c r="Q8" s="179">
        <v>2800</v>
      </c>
      <c r="R8" s="179">
        <v>3200</v>
      </c>
      <c r="S8" s="179">
        <v>3500</v>
      </c>
      <c r="T8" s="179">
        <v>2300</v>
      </c>
      <c r="U8" s="179">
        <v>3500</v>
      </c>
      <c r="V8" s="179">
        <v>161962</v>
      </c>
      <c r="W8" s="179">
        <v>18829</v>
      </c>
      <c r="X8" s="179">
        <v>34910</v>
      </c>
      <c r="Y8" s="179">
        <v>14389</v>
      </c>
    </row>
    <row r="9" spans="1:25" s="177" customFormat="1" ht="37.5">
      <c r="A9" s="178" t="s">
        <v>730</v>
      </c>
      <c r="B9" s="185" t="s">
        <v>740</v>
      </c>
      <c r="C9" s="173">
        <v>666009</v>
      </c>
      <c r="D9" s="174">
        <v>92600</v>
      </c>
      <c r="E9" s="174">
        <v>573409</v>
      </c>
      <c r="F9" s="175">
        <v>208600</v>
      </c>
      <c r="G9" s="179">
        <v>35100</v>
      </c>
      <c r="H9" s="179">
        <v>173500</v>
      </c>
      <c r="I9" s="175">
        <f aca="true" t="shared" si="0" ref="I9:I17">SUM(J9)</f>
        <v>9900</v>
      </c>
      <c r="J9" s="179">
        <v>9900</v>
      </c>
      <c r="K9" s="179">
        <v>7900</v>
      </c>
      <c r="L9" s="179">
        <v>6000</v>
      </c>
      <c r="M9" s="176">
        <v>56200</v>
      </c>
      <c r="N9" s="179">
        <v>6000</v>
      </c>
      <c r="O9" s="179">
        <v>50200</v>
      </c>
      <c r="P9" s="176">
        <v>17100</v>
      </c>
      <c r="Q9" s="179">
        <v>7900</v>
      </c>
      <c r="R9" s="179">
        <v>9200</v>
      </c>
      <c r="S9" s="179">
        <v>9900</v>
      </c>
      <c r="T9" s="179">
        <v>6700</v>
      </c>
      <c r="U9" s="179">
        <v>9900</v>
      </c>
      <c r="V9" s="179">
        <v>303766</v>
      </c>
      <c r="W9" s="179">
        <v>30043</v>
      </c>
      <c r="X9" s="179"/>
      <c r="Y9" s="179"/>
    </row>
    <row r="10" spans="1:25" s="177" customFormat="1" ht="20.25">
      <c r="A10" s="178" t="s">
        <v>731</v>
      </c>
      <c r="B10" s="185" t="s">
        <v>741</v>
      </c>
      <c r="C10" s="173">
        <v>772451</v>
      </c>
      <c r="D10" s="174">
        <v>287600</v>
      </c>
      <c r="E10" s="174">
        <v>484851</v>
      </c>
      <c r="F10" s="175">
        <v>331100</v>
      </c>
      <c r="G10" s="179">
        <v>109000</v>
      </c>
      <c r="H10" s="179">
        <v>222100</v>
      </c>
      <c r="I10" s="175">
        <f t="shared" si="0"/>
        <v>30800</v>
      </c>
      <c r="J10" s="179">
        <v>30800</v>
      </c>
      <c r="K10" s="179">
        <v>24600</v>
      </c>
      <c r="L10" s="179">
        <v>18500</v>
      </c>
      <c r="M10" s="176">
        <v>174400</v>
      </c>
      <c r="N10" s="179">
        <v>18500</v>
      </c>
      <c r="O10" s="179">
        <v>155900</v>
      </c>
      <c r="P10" s="176">
        <v>53200</v>
      </c>
      <c r="Q10" s="179">
        <v>24600</v>
      </c>
      <c r="R10" s="179">
        <v>28600</v>
      </c>
      <c r="S10" s="179">
        <v>30800</v>
      </c>
      <c r="T10" s="179">
        <v>20800</v>
      </c>
      <c r="U10" s="179">
        <v>30800</v>
      </c>
      <c r="V10" s="179"/>
      <c r="W10" s="179"/>
      <c r="X10" s="179">
        <v>34920</v>
      </c>
      <c r="Y10" s="179">
        <v>22531</v>
      </c>
    </row>
    <row r="11" spans="1:25" s="177" customFormat="1" ht="20.25">
      <c r="A11" s="178" t="s">
        <v>732</v>
      </c>
      <c r="B11" s="185" t="s">
        <v>742</v>
      </c>
      <c r="C11" s="173">
        <v>757598</v>
      </c>
      <c r="D11" s="174">
        <v>95000</v>
      </c>
      <c r="E11" s="174">
        <v>662598</v>
      </c>
      <c r="F11" s="175">
        <v>261500</v>
      </c>
      <c r="G11" s="179">
        <v>36000</v>
      </c>
      <c r="H11" s="179">
        <v>225527</v>
      </c>
      <c r="I11" s="175">
        <f t="shared" si="0"/>
        <v>10200</v>
      </c>
      <c r="J11" s="179">
        <v>10200</v>
      </c>
      <c r="K11" s="179">
        <v>8100</v>
      </c>
      <c r="L11" s="179">
        <v>6100</v>
      </c>
      <c r="M11" s="176">
        <v>57500</v>
      </c>
      <c r="N11" s="179">
        <v>6100</v>
      </c>
      <c r="O11" s="179">
        <v>51400</v>
      </c>
      <c r="P11" s="176">
        <v>17500</v>
      </c>
      <c r="Q11" s="179">
        <v>8100</v>
      </c>
      <c r="R11" s="179">
        <v>9400</v>
      </c>
      <c r="S11" s="179">
        <v>10200</v>
      </c>
      <c r="T11" s="179">
        <v>6900</v>
      </c>
      <c r="U11" s="179">
        <v>10200</v>
      </c>
      <c r="V11" s="179">
        <v>284272</v>
      </c>
      <c r="W11" s="179">
        <v>28114</v>
      </c>
      <c r="X11" s="179">
        <v>34910</v>
      </c>
      <c r="Y11" s="179">
        <v>22075</v>
      </c>
    </row>
    <row r="12" spans="1:25" s="177" customFormat="1" ht="20.25">
      <c r="A12" s="178" t="s">
        <v>733</v>
      </c>
      <c r="B12" s="185" t="s">
        <v>743</v>
      </c>
      <c r="C12" s="173">
        <v>200630</v>
      </c>
      <c r="D12" s="174">
        <v>57900</v>
      </c>
      <c r="E12" s="174">
        <v>142730</v>
      </c>
      <c r="F12" s="175">
        <v>66500</v>
      </c>
      <c r="G12" s="179">
        <v>21900</v>
      </c>
      <c r="H12" s="179">
        <v>44600</v>
      </c>
      <c r="I12" s="175">
        <f t="shared" si="0"/>
        <v>6200</v>
      </c>
      <c r="J12" s="179">
        <v>6200</v>
      </c>
      <c r="K12" s="179">
        <v>5000</v>
      </c>
      <c r="L12" s="179">
        <v>3700</v>
      </c>
      <c r="M12" s="176">
        <v>35000</v>
      </c>
      <c r="N12" s="179">
        <v>3700</v>
      </c>
      <c r="O12" s="179">
        <v>31300</v>
      </c>
      <c r="P12" s="176">
        <v>10700</v>
      </c>
      <c r="Q12" s="179">
        <v>5000</v>
      </c>
      <c r="R12" s="179">
        <v>5700</v>
      </c>
      <c r="S12" s="179">
        <v>6200</v>
      </c>
      <c r="T12" s="179">
        <v>4200</v>
      </c>
      <c r="U12" s="179">
        <v>6200</v>
      </c>
      <c r="V12" s="179"/>
      <c r="W12" s="179"/>
      <c r="X12" s="179">
        <v>34910</v>
      </c>
      <c r="Y12" s="179">
        <v>22020</v>
      </c>
    </row>
    <row r="13" spans="1:25" s="177" customFormat="1" ht="20.25">
      <c r="A13" s="178" t="s">
        <v>734</v>
      </c>
      <c r="B13" s="185" t="s">
        <v>744</v>
      </c>
      <c r="C13" s="173">
        <v>53600</v>
      </c>
      <c r="D13" s="174">
        <v>21500</v>
      </c>
      <c r="E13" s="174">
        <v>32100</v>
      </c>
      <c r="F13" s="175">
        <v>24900</v>
      </c>
      <c r="G13" s="179">
        <v>8200</v>
      </c>
      <c r="H13" s="179">
        <v>16700</v>
      </c>
      <c r="I13" s="175">
        <f t="shared" si="0"/>
        <v>2300</v>
      </c>
      <c r="J13" s="179">
        <v>2300</v>
      </c>
      <c r="K13" s="179">
        <v>1800</v>
      </c>
      <c r="L13" s="179">
        <v>1400</v>
      </c>
      <c r="M13" s="176">
        <v>13100</v>
      </c>
      <c r="N13" s="179">
        <v>1400</v>
      </c>
      <c r="O13" s="179">
        <v>11700</v>
      </c>
      <c r="P13" s="176">
        <v>3900</v>
      </c>
      <c r="Q13" s="179">
        <v>1800</v>
      </c>
      <c r="R13" s="179">
        <v>2100</v>
      </c>
      <c r="S13" s="179">
        <v>2300</v>
      </c>
      <c r="T13" s="179">
        <v>1600</v>
      </c>
      <c r="U13" s="179">
        <v>2300</v>
      </c>
      <c r="V13" s="179"/>
      <c r="W13" s="179"/>
      <c r="X13" s="179"/>
      <c r="Y13" s="179"/>
    </row>
    <row r="14" spans="1:25" s="177" customFormat="1" ht="20.25">
      <c r="A14" s="178" t="s">
        <v>735</v>
      </c>
      <c r="B14" s="185" t="s">
        <v>745</v>
      </c>
      <c r="C14" s="173">
        <v>146197</v>
      </c>
      <c r="D14" s="174">
        <v>33900</v>
      </c>
      <c r="E14" s="174">
        <v>112297</v>
      </c>
      <c r="F14" s="175">
        <v>51600</v>
      </c>
      <c r="G14" s="179">
        <v>12900</v>
      </c>
      <c r="H14" s="179">
        <v>38700</v>
      </c>
      <c r="I14" s="175">
        <f t="shared" si="0"/>
        <v>3600</v>
      </c>
      <c r="J14" s="179">
        <v>3600</v>
      </c>
      <c r="K14" s="179">
        <v>2900</v>
      </c>
      <c r="L14" s="179">
        <v>2200</v>
      </c>
      <c r="M14" s="176">
        <v>20700</v>
      </c>
      <c r="N14" s="179">
        <v>2200</v>
      </c>
      <c r="O14" s="179">
        <v>18500</v>
      </c>
      <c r="P14" s="176">
        <v>6300</v>
      </c>
      <c r="Q14" s="179">
        <v>2900</v>
      </c>
      <c r="R14" s="179">
        <v>3400</v>
      </c>
      <c r="S14" s="179">
        <v>3600</v>
      </c>
      <c r="T14" s="179">
        <v>2500</v>
      </c>
      <c r="U14" s="179">
        <v>3600</v>
      </c>
      <c r="V14" s="179"/>
      <c r="W14" s="179"/>
      <c r="X14" s="179">
        <v>34910</v>
      </c>
      <c r="Y14" s="179">
        <v>14287</v>
      </c>
    </row>
    <row r="15" spans="1:25" s="177" customFormat="1" ht="20.25">
      <c r="A15" s="178" t="s">
        <v>736</v>
      </c>
      <c r="B15" s="185" t="s">
        <v>746</v>
      </c>
      <c r="C15" s="173">
        <v>158695</v>
      </c>
      <c r="D15" s="174">
        <v>43100</v>
      </c>
      <c r="E15" s="174">
        <v>115595</v>
      </c>
      <c r="F15" s="175">
        <v>49600</v>
      </c>
      <c r="G15" s="179">
        <v>16300</v>
      </c>
      <c r="H15" s="179">
        <v>33300</v>
      </c>
      <c r="I15" s="175">
        <f t="shared" si="0"/>
        <v>4600</v>
      </c>
      <c r="J15" s="179">
        <v>4600</v>
      </c>
      <c r="K15" s="179">
        <v>3700</v>
      </c>
      <c r="L15" s="179">
        <v>2800</v>
      </c>
      <c r="M15" s="176">
        <v>26200</v>
      </c>
      <c r="N15" s="179">
        <v>2800</v>
      </c>
      <c r="O15" s="179">
        <v>23400</v>
      </c>
      <c r="P15" s="176">
        <v>8000</v>
      </c>
      <c r="Q15" s="179">
        <v>3700</v>
      </c>
      <c r="R15" s="179">
        <v>4300</v>
      </c>
      <c r="S15" s="179">
        <v>4600</v>
      </c>
      <c r="T15" s="179">
        <v>3100</v>
      </c>
      <c r="U15" s="179">
        <v>4600</v>
      </c>
      <c r="V15" s="179"/>
      <c r="W15" s="179"/>
      <c r="X15" s="179">
        <v>34910</v>
      </c>
      <c r="Y15" s="179">
        <v>16585</v>
      </c>
    </row>
    <row r="16" spans="1:25" s="177" customFormat="1" ht="20.25">
      <c r="A16" s="178" t="s">
        <v>737</v>
      </c>
      <c r="B16" s="185" t="s">
        <v>747</v>
      </c>
      <c r="C16" s="173">
        <v>479848.97</v>
      </c>
      <c r="D16" s="174">
        <v>14000</v>
      </c>
      <c r="E16" s="174">
        <v>465848.97</v>
      </c>
      <c r="F16" s="175">
        <v>461148.97</v>
      </c>
      <c r="G16" s="179">
        <v>5300</v>
      </c>
      <c r="H16" s="181">
        <v>455848.97</v>
      </c>
      <c r="I16" s="175">
        <f t="shared" si="0"/>
        <v>1500</v>
      </c>
      <c r="J16" s="179">
        <v>1500</v>
      </c>
      <c r="K16" s="179">
        <v>1200</v>
      </c>
      <c r="L16" s="179">
        <v>900</v>
      </c>
      <c r="M16" s="176">
        <v>8500</v>
      </c>
      <c r="N16" s="179">
        <v>900</v>
      </c>
      <c r="O16" s="179">
        <v>7600</v>
      </c>
      <c r="P16" s="176">
        <v>2600</v>
      </c>
      <c r="Q16" s="179">
        <v>1200</v>
      </c>
      <c r="R16" s="179">
        <v>1400</v>
      </c>
      <c r="S16" s="179">
        <v>1500</v>
      </c>
      <c r="T16" s="179">
        <v>1000</v>
      </c>
      <c r="U16" s="179">
        <v>1500</v>
      </c>
      <c r="V16" s="179"/>
      <c r="W16" s="179"/>
      <c r="X16" s="179"/>
      <c r="Y16" s="179"/>
    </row>
    <row r="17" spans="1:25" s="177" customFormat="1" ht="20.25">
      <c r="A17" s="178" t="s">
        <v>131</v>
      </c>
      <c r="B17" s="185" t="s">
        <v>748</v>
      </c>
      <c r="C17" s="173">
        <v>1065700</v>
      </c>
      <c r="D17" s="174">
        <v>428600</v>
      </c>
      <c r="E17" s="174">
        <v>637100</v>
      </c>
      <c r="F17" s="175">
        <v>493600</v>
      </c>
      <c r="G17" s="179">
        <v>162500</v>
      </c>
      <c r="H17" s="179">
        <v>331100</v>
      </c>
      <c r="I17" s="175">
        <f t="shared" si="0"/>
        <v>45900</v>
      </c>
      <c r="J17" s="179">
        <v>45900</v>
      </c>
      <c r="K17" s="179">
        <v>36700</v>
      </c>
      <c r="L17" s="179">
        <v>27500</v>
      </c>
      <c r="M17" s="176">
        <v>259900</v>
      </c>
      <c r="N17" s="179">
        <v>27500</v>
      </c>
      <c r="O17" s="179">
        <v>232400</v>
      </c>
      <c r="P17" s="176">
        <v>79300</v>
      </c>
      <c r="Q17" s="179">
        <v>36700</v>
      </c>
      <c r="R17" s="179">
        <v>42600</v>
      </c>
      <c r="S17" s="179">
        <v>45900</v>
      </c>
      <c r="T17" s="179">
        <v>31000</v>
      </c>
      <c r="U17" s="179">
        <v>45900</v>
      </c>
      <c r="V17" s="179"/>
      <c r="W17" s="180"/>
      <c r="X17" s="179"/>
      <c r="Y17" s="180"/>
    </row>
    <row r="18" spans="2:4" ht="15">
      <c r="B18" s="149"/>
      <c r="C18" s="149"/>
      <c r="D18" s="149"/>
    </row>
  </sheetData>
  <sheetProtection/>
  <mergeCells count="11">
    <mergeCell ref="M4:O4"/>
    <mergeCell ref="P4:R4"/>
    <mergeCell ref="V4:W4"/>
    <mergeCell ref="X4:Y4"/>
    <mergeCell ref="P2:Y2"/>
    <mergeCell ref="A3:Y3"/>
    <mergeCell ref="Z3:AD3"/>
    <mergeCell ref="A4:A6"/>
    <mergeCell ref="B4:B6"/>
    <mergeCell ref="F4:H4"/>
    <mergeCell ref="I4:J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FinLena</cp:lastModifiedBy>
  <cp:lastPrinted>2016-04-26T06:54:49Z</cp:lastPrinted>
  <dcterms:created xsi:type="dcterms:W3CDTF">2011-10-10T13:40:01Z</dcterms:created>
  <dcterms:modified xsi:type="dcterms:W3CDTF">2016-04-26T06:55:27Z</dcterms:modified>
  <cp:category/>
  <cp:version/>
  <cp:contentType/>
  <cp:contentStatus/>
</cp:coreProperties>
</file>