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5480" windowHeight="9255" activeTab="5"/>
  </bookViews>
  <sheets>
    <sheet name="прил5" sheetId="1" r:id="rId1"/>
    <sheet name="прил6" sheetId="2" r:id="rId2"/>
    <sheet name="прил 7" sheetId="3" r:id="rId3"/>
    <sheet name="прил 4" sheetId="4" r:id="rId4"/>
    <sheet name="прил1" sheetId="5" r:id="rId5"/>
    <sheet name="ПРИЛ 8" sheetId="6" r:id="rId6"/>
  </sheets>
  <definedNames>
    <definedName name="_GoBack" localSheetId="0">'прил5'!#REF!</definedName>
    <definedName name="_xlnm.Print_Area" localSheetId="0">'прил5'!$A$1:$F$444</definedName>
  </definedNames>
  <calcPr fullCalcOnLoad="1"/>
</workbook>
</file>

<file path=xl/sharedStrings.xml><?xml version="1.0" encoding="utf-8"?>
<sst xmlns="http://schemas.openxmlformats.org/spreadsheetml/2006/main" count="4623" uniqueCount="808">
  <si>
    <t>03 3 01 00000</t>
  </si>
  <si>
    <t>03 3 01 С1401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</si>
  <si>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</si>
  <si>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08 2 00 00000</t>
  </si>
  <si>
    <t>Основное мероприятие «Создание условий для вовлечения молодежи в активную общественную деятельность»</t>
  </si>
  <si>
    <t>08 2 01 00000</t>
  </si>
  <si>
    <t>08 2 01  С1414</t>
  </si>
  <si>
    <t>08 2  01 С1414</t>
  </si>
  <si>
    <t xml:space="preserve">Подпрограмма «Оздоровление и отдых детей»
муниципальной  программы «Повышение эффективности работы с молодежью, организация отдыха и оздоровления детей, молодежи, развитие физической культуры и спорта»
</t>
  </si>
  <si>
    <t>08 4 00  00000</t>
  </si>
  <si>
    <t xml:space="preserve">Основное мероприятие «Организация оздоровления и отдыха детей».
</t>
  </si>
  <si>
    <t>03 1 01 00000</t>
  </si>
  <si>
    <t>Основное мероприятие «Обеспечение деятельности, организация и выполнение функций учреждений образования»;</t>
  </si>
  <si>
    <t>03 1 01 13120</t>
  </si>
  <si>
    <t>03 1  011С401</t>
  </si>
  <si>
    <t>03 1 01 С1401</t>
  </si>
  <si>
    <t>77 2 00 13000</t>
  </si>
  <si>
    <t>77 2  00 13000</t>
  </si>
  <si>
    <t xml:space="preserve">Распределение бюджетных ассигнований </t>
  </si>
  <si>
    <t xml:space="preserve">Октябрьского района Курской области на 2016 год </t>
  </si>
  <si>
    <t>001</t>
  </si>
  <si>
    <t xml:space="preserve">  к решению Представительного </t>
  </si>
  <si>
    <t xml:space="preserve"> Собрания Октябрьского района</t>
  </si>
  <si>
    <t xml:space="preserve"> «О бюджете Октябрьского района </t>
  </si>
  <si>
    <t xml:space="preserve">Ведомственная структура </t>
  </si>
  <si>
    <t xml:space="preserve">расходов бюджета Октябрьского района Курской области </t>
  </si>
  <si>
    <t>ГРБС</t>
  </si>
  <si>
    <t>на 2016 год</t>
  </si>
  <si>
    <t xml:space="preserve"> Курской области на 2015 год "</t>
  </si>
  <si>
    <t>Сумма на 2016 год руб.</t>
  </si>
  <si>
    <t>13 1 02 С1460</t>
  </si>
  <si>
    <t>13 1 03 С1460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</si>
  <si>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</si>
  <si>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76 1  00 С1404</t>
  </si>
  <si>
    <t>Создание благоприятных условий для привлечения инвестиций в экономику муниципального образования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</si>
  <si>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
</t>
  </si>
  <si>
    <t>07 0 00 00000</t>
  </si>
  <si>
    <t>Подпрограмма «Обеспечение качественными коммунальными услугами населения сельских поселений»  муниципальной 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</si>
  <si>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07 3 00 00000</t>
  </si>
  <si>
    <t>07 3 01 00000</t>
  </si>
  <si>
    <t>Основное мероприятие «Содействие развитию социальной и инженерной инфраструктуры сельских поселений района»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</si>
  <si>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</t>
  </si>
  <si>
    <t>07 1 00 00000</t>
  </si>
  <si>
    <t>Подпрограмма «Управление муниципальной программой и обеспечение условий реализации, прочие мероприятия»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</si>
  <si>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15 1 01 С1480</t>
  </si>
  <si>
    <t>15 1 01  С1480</t>
  </si>
  <si>
    <t xml:space="preserve"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Октябрьского района Курской области»
</t>
  </si>
  <si>
    <t>08 4 01 00000</t>
  </si>
  <si>
    <t>04 1 00 00000</t>
  </si>
  <si>
    <t xml:space="preserve">12 </t>
  </si>
  <si>
    <t>04 1 01 00000</t>
  </si>
  <si>
    <t>Основное мероприятие «Обеспечение деятельности структурных подразделений Администрации района,  осуществляющих полномочия  в области имущественных и земельных отношений»</t>
  </si>
  <si>
    <t>Основное мероприятие «Реализация мероприятий, направленных на социальную адаптацию граждан, в том числе проведение различных мероприятий для инвалидов, пожилых людей»</t>
  </si>
  <si>
    <t>02 1 03 00000</t>
  </si>
  <si>
    <t>01 2 00 00000</t>
  </si>
  <si>
    <t>01 2 01 00000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</si>
  <si>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сохранению, использованию и популяризации объектов культурного наследия (памятников истории и культуры), находящихся в собственности поселений, охране объектов культурного наследия (памятников истории и культуры) местного (муниципального) значения, расположенных на территории поселения»</t>
  </si>
  <si>
    <t>Иные межбюджетные трансферты на осуществление переданных полномочий муниципального района по созданию условий для развития местного традиционного народного художественного творчества, участия в сохранении, возрождении и развитии народных художественных промыслов в поселении, сохранению, использованию и популяризации объектов культурного наследия</t>
  </si>
  <si>
    <t>01 2 01 П1443</t>
  </si>
  <si>
    <t>06 2 00 00000</t>
  </si>
  <si>
    <t>06 0 00 00000</t>
  </si>
  <si>
    <t>Муниципальная программа «Охрана окружающей среды в Октябрьском районе Курской области»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</si>
  <si>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сбора и вывоза бытовых отходов и мусора»</t>
  </si>
  <si>
    <t>06 2 01 00000</t>
  </si>
  <si>
    <t>06 2 01 П1457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</si>
  <si>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обеспечению проживающих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законодательством»</t>
  </si>
  <si>
    <t>07 1 01 00000</t>
  </si>
  <si>
    <t>07 3 02 00000</t>
  </si>
  <si>
    <t>Основное мероприятие ««Финансовое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</si>
  <si>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>07 3 02 П1431</t>
  </si>
  <si>
    <t>Иные межбюджетные трансферты на осуществление полномочий  в области коммунального хозяйства</t>
  </si>
  <si>
    <t>Другие вопросы в области жилищно-коммунального хозяйства</t>
  </si>
  <si>
    <t>Благоустройство</t>
  </si>
  <si>
    <t>Подпрограмма  «Регулирование качества окружающей среды на территории муниципального образования»  муниципальной программы «Охрана окружающей среды в Октябрьском районе Курской области»</t>
  </si>
  <si>
    <t>02 1 03 С1404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</si>
  <si>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</si>
  <si>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 xml:space="preserve">Подпрограмма  «Регулирование качества окружающей среды на территории муниципального образования»  муниципальной программы «Охрана окружающей среды в Октябрьском районе Курской области»
</t>
  </si>
  <si>
    <t>07 1 01 П1490</t>
  </si>
  <si>
    <t>07 3 02 П1490</t>
  </si>
  <si>
    <t>Основное мероприятие «Организация и осуществление пенсионного обеспечения за выслугу лет, доплат к пенсиям муниципальных служащих, лиц, замещавших муниципальные должности"</t>
  </si>
  <si>
    <t>Основное мероприятие «Оказание мер социальной поддержки и социальной помощи отдельным категориям граждан»</t>
  </si>
  <si>
    <t>Основное мероприятие «Оказание мер социальной поддержки реабилитированным лицам»</t>
  </si>
  <si>
    <t>Подпрограмма «Улучшение демографической ситуации,
совершенствование социальной поддержки семьи и детей»</t>
  </si>
  <si>
    <t xml:space="preserve">Подпрограмма «Развитие системы оценки качества
образования и информационной прозрачности системы
образования» муниципальной программы «Развитие образования Октябрьского района Курской области»
</t>
  </si>
  <si>
    <t>03 4 00 00000</t>
  </si>
  <si>
    <t>Основное мероприятие «Сопровождение реализации отдельных мероприятий муниципальной программы»</t>
  </si>
  <si>
    <t>03 4 01 00000</t>
  </si>
  <si>
    <t>74 3 00 00000</t>
  </si>
  <si>
    <t>Подпрограмма «Создание условий для обеспечения доступным и комфортным жильем граждан сельских поселений»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</si>
  <si>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07 2 00 00000</t>
  </si>
  <si>
    <t xml:space="preserve">Основное мероприятие «Обеспечение жильем отдельных категорий граждан»
</t>
  </si>
  <si>
    <t>Аппарат контрольно-счетного органа муниципального образования</t>
  </si>
  <si>
    <t>74 3 00 С1402</t>
  </si>
  <si>
    <t>Выполнение других (прочих) обязательств органа местного самоуправления</t>
  </si>
  <si>
    <t>04 1 01 С1404</t>
  </si>
  <si>
    <t>06 2 01 П1490</t>
  </si>
  <si>
    <t>Основное мероприятие «Сохранение и развитие кинообслуживания населения»</t>
  </si>
  <si>
    <t>01 1 00 00000</t>
  </si>
  <si>
    <t>Подпрограмма «Искусство» муниципальной программы «Развитие культуры в Октябрьском районе Курской области»</t>
  </si>
  <si>
    <t>01 1 01 С1401</t>
  </si>
  <si>
    <t>Всего</t>
  </si>
  <si>
    <t>вид расхода</t>
  </si>
  <si>
    <t xml:space="preserve">Строительство (реконструкция) автомобильных дорог общего пользования местного значения </t>
  </si>
  <si>
    <t>02 1 02 13200</t>
  </si>
  <si>
    <t>02 1 02 00000</t>
  </si>
  <si>
    <t>14 2 01 00000</t>
  </si>
  <si>
    <t xml:space="preserve"> Приложение № 6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</si>
  <si>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 имуществом и земельными ресурсами Октябрьского района Курской области»</t>
  </si>
  <si>
    <t>Основное мероприятие «Оказание социальной поддержки отдельным категориям граждан по обеспечению продовольственными товарами»</t>
  </si>
  <si>
    <t>Подпрограмма «Улучшение демографической ситуации,
совершенствование социальной поддержки семьи и детей»
муниципальной программы «Социальная поддержка граждан в Октябрьском районе Курской области»</t>
  </si>
  <si>
    <t>Мероприятия по обеспечению жильем молодых семей</t>
  </si>
  <si>
    <t>07 2 01 00000</t>
  </si>
  <si>
    <t>07 2 01 L0200</t>
  </si>
  <si>
    <t>10 2 01 С1438</t>
  </si>
  <si>
    <t>Реализация мероприятий по формированию и содержанию муниципального архива</t>
  </si>
  <si>
    <t>05 0 00 00000</t>
  </si>
  <si>
    <t>05 1 00 00000</t>
  </si>
  <si>
    <t>Муниципальная программа «Энергосбережение и повышение энергетической эффективности в Октябрьском районе Курской области»</t>
  </si>
  <si>
    <t>Подпрограмма «Энергосбережение» муниципальной программы «Энергосбережение и повышение энергетической эффективности в Октябрьском районе Курской области»</t>
  </si>
  <si>
    <t>05 1 01 00000</t>
  </si>
  <si>
    <t>Основное мероприятие «Осуществление мероприятий в области энергосбережения»</t>
  </si>
  <si>
    <t>05 1 01 С1434</t>
  </si>
  <si>
    <t>Мероприятия в области энергосбережения</t>
  </si>
  <si>
    <t xml:space="preserve">по разделам, подразделам, целевым статьям (муниципальным программам и </t>
  </si>
  <si>
    <t xml:space="preserve">непрограммным направлениям деятельности), группам видов расходов классификации расходов бюджета  </t>
  </si>
  <si>
    <t>Основное мероприятие «Создание  условий для функционирования в Октябрьском районе комплексной системы обеспечения безопасности жизнедеятельности населения Курской области АПК «Безопасный город»</t>
  </si>
  <si>
    <t>Иные межбюджетные трансферты на содержание работника, осуществляющего выполнение переданных полномочий</t>
  </si>
  <si>
    <t xml:space="preserve">Муниципальная программа «Повышение эффективности управления финансами» 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</si>
  <si>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бюджета Октябрьского района Курской области на 2016 год</t>
  </si>
  <si>
    <t>11 2 01 00000</t>
  </si>
  <si>
    <t>11 2 01 С1424</t>
  </si>
  <si>
    <t>Капитальный ремонт, ремонт и содержание автомобильных дорог общего пользования местного значения</t>
  </si>
  <si>
    <t>Основное мероприятие «Капитальный ремонт,  ремонт и содержание автомобильных дорог общего пользования местного значения»</t>
  </si>
  <si>
    <t>Основное мероприятие «Организация и осуществление  выплат и пособий гражданам, имеющим детей»</t>
  </si>
  <si>
    <t>Основное мероприятие «Социальная поддержка работников образовательных организаций общего образования»</t>
  </si>
  <si>
    <t>76 1 00 С1439</t>
  </si>
  <si>
    <t>Реализация мероприятий по распространению официальной информации</t>
  </si>
  <si>
    <t>Обеспечение деятельности представительного органа  муниципального образования</t>
  </si>
  <si>
    <t>Мероприятия, связанные с организацией отдыха детей в каникулярное время</t>
  </si>
  <si>
    <t>08 4 01 S3540</t>
  </si>
  <si>
    <t>08 4 01 S 3540</t>
  </si>
  <si>
    <t>Мероприятия в области образования</t>
  </si>
  <si>
    <t>034 01 С1447</t>
  </si>
  <si>
    <t>03 4 01 С1447</t>
  </si>
  <si>
    <t>03 1 01 C1447</t>
  </si>
  <si>
    <t>03 1 01 С1447</t>
  </si>
  <si>
    <t>Мероприятия, направленные на  развитие социальной и инженерной инфраструктуры муниципальных образований Курской области</t>
  </si>
  <si>
    <t>07 3 01 S1500</t>
  </si>
  <si>
    <t>Обеспечение предоставления мер социальной поддержки работникам муниципальных образовательных организаций</t>
  </si>
  <si>
    <t>03 1 02 S3060</t>
  </si>
  <si>
    <t>03 1 02  S3060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</si>
  <si>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</si>
  <si>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1 02  S3090</t>
  </si>
  <si>
    <t>03 1 02 S3090</t>
  </si>
  <si>
    <t>Обеспечение функционирования местных администраций</t>
  </si>
  <si>
    <t xml:space="preserve">Обеспечение деятельности Администрации Октябрьского района Курской области
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</si>
  <si>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поучастию в организации деятельности по сбору ( в том числе раздельному сбору)  и транспортированию твердых коммунальных отходов»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</si>
  <si>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участию в организации деятельности по сбору ( в том числе раздельному сбору)  и транспортированию твердых коммунальных отходов»</t>
  </si>
  <si>
    <t xml:space="preserve">Иные межбюджетные трансферты на 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 </t>
  </si>
  <si>
    <t>77 2 00 П1457</t>
  </si>
  <si>
    <t xml:space="preserve">Подпрограмма «Развитие системы оценки качества образования и информационной прозрачности системыобразования» муниципальной программы «Развитие образования Октябрьского района Курской области»
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</si>
  <si>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«Социальная поддержка граждан в Октябрьском районе Курской области»
</t>
  </si>
  <si>
    <t xml:space="preserve">Подпрограмма «Развитие дошкольного и общего образования детей» муниципальной программы «Развитие образования Октябрьского района Курской области»
</t>
  </si>
  <si>
    <t>Закупка товаров, работ и услуг для обеспечения государственных (муниципальных) нужд</t>
  </si>
  <si>
    <t>11 2 02 S3370</t>
  </si>
  <si>
    <t>11 2 02 S3390</t>
  </si>
  <si>
    <t>Реализация мероприятий, направленных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</si>
  <si>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</si>
  <si>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r>
      <rPr>
        <sz val="11"/>
        <rFont val="Times New Roman"/>
        <family val="1"/>
      </rPr>
      <t>06 1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00 00000</t>
    </r>
  </si>
  <si>
    <t>06 1 01 00000</t>
  </si>
  <si>
    <t>06 1 01 S3431</t>
  </si>
  <si>
    <t>Подпрограмма «Экология и чистая вода Октябрьского района Курской области» муниципальной программы «Охрана окружающей среды в Октябрьском районе Курской области»</t>
  </si>
  <si>
    <t xml:space="preserve"> Основное мероприятие «Обеспечение населения экологически чистой питьевой водой»;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</si>
  <si>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</si>
  <si>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03 1 02 L0970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</si>
  <si>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</si>
  <si>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1 02 S3050</t>
  </si>
  <si>
    <t>Обеспечение проведения капитального ремонта муниципальных образовательных организаций</t>
  </si>
  <si>
    <t>77 2 00 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</si>
  <si>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</si>
  <si>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Муниципальная программа «Профилактика правонарушений в Октябрьском районе Курской области»</t>
  </si>
  <si>
    <t>12 0 00 00000</t>
  </si>
  <si>
    <t xml:space="preserve"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правонарушений» </t>
  </si>
  <si>
    <t>12 2 00 00000</t>
  </si>
  <si>
    <t>12 2 01 С1435</t>
  </si>
  <si>
    <t>12 1 00 00000</t>
  </si>
  <si>
    <t>12 1 01 00000</t>
  </si>
  <si>
    <t>12 1 01 С1435</t>
  </si>
  <si>
    <r>
      <t>Подпрограмма «Управление муниципальной программой и обеспечение условий реализации» муниципальной программы  «Профилактика правонарушений в Октябрьском районе Курской области»</t>
    </r>
    <r>
      <rPr>
        <sz val="11"/>
        <color indexed="8"/>
        <rFont val="Times New Roman"/>
        <family val="1"/>
      </rPr>
      <t xml:space="preserve"> </t>
    </r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</si>
  <si>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</t>
  </si>
  <si>
    <t>Реализация мероприятий направленных на обеспечение правопорядка на территории муниципального образования</t>
  </si>
  <si>
    <t>12 3 00 00000</t>
  </si>
  <si>
    <t>12 3 01 00000</t>
  </si>
  <si>
    <t>12 3 01 С1486</t>
  </si>
  <si>
    <t>Создание комплексной системы мер по профилактике потребления наркотиков</t>
  </si>
  <si>
    <t>Основное мероприятие «Проведение антинаркотических профилактических акций и других форм работы с молодежью, прочие мероприятия»</t>
  </si>
  <si>
    <r>
      <t xml:space="preserve">Подпрограмма «Противодействие злоупотреблению наркотиками»  </t>
    </r>
    <r>
      <rPr>
        <sz val="11"/>
        <color indexed="8"/>
        <rFont val="Times New Roman"/>
        <family val="1"/>
      </rPr>
      <t>муниципальной программы  «Профилактика правонарушений в Октябрьском районе Курской области»</t>
    </r>
  </si>
  <si>
    <t>12 2 01 00000</t>
  </si>
  <si>
    <t>Дорожное хозяйство (дорожные фонды)</t>
  </si>
  <si>
    <t>рублей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</si>
  <si>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</si>
  <si>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</si>
  <si>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</si>
  <si>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</si>
  <si>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400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</si>
  <si>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</si>
  <si>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</si>
  <si>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 местных бюджетов) 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</si>
  <si>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</si>
  <si>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</si>
  <si>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</si>
  <si>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</si>
  <si>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</si>
  <si>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</si>
  <si>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</si>
  <si>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</si>
  <si>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</si>
  <si>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</si>
  <si>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</si>
  <si>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</si>
  <si>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</si>
  <si>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</si>
  <si>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</si>
  <si>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</si>
  <si>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</si>
  <si>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</si>
  <si>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</si>
  <si>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</si>
  <si>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</si>
  <si>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</si>
  <si>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</si>
  <si>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</si>
  <si>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</si>
  <si>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</si>
  <si>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</si>
  <si>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</si>
  <si>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</si>
  <si>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</si>
  <si>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</si>
  <si>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</si>
  <si>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</si>
  <si>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</si>
  <si>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</si>
  <si>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</si>
  <si>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</si>
  <si>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</si>
  <si>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</si>
  <si>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</si>
  <si>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</si>
  <si>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</si>
  <si>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</si>
  <si>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</si>
  <si>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</si>
  <si>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</si>
  <si>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сфере трудовых отношений</t>
  </si>
  <si>
    <t>Развитие рынка труда, повышение эффективности занятости населения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</si>
  <si>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</si>
  <si>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</si>
  <si>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</si>
  <si>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</si>
  <si>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</si>
  <si>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</si>
  <si>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 xml:space="preserve">01 </t>
  </si>
  <si>
    <t xml:space="preserve">06 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</si>
  <si>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</si>
  <si>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</si>
  <si>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</si>
  <si>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</si>
  <si>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объектах»</t>
  </si>
  <si>
    <t>12</t>
  </si>
  <si>
    <t>Межевание автомобильных дорог общего пользования местного значения, проведение кадастровых работ</t>
  </si>
  <si>
    <t>Другие вопросы в области национальной экономики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</si>
  <si>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</si>
  <si>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</si>
  <si>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</si>
  <si>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Выплата пенсий за выслугу лет и доплат к пенсиям муниципальных служащих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</si>
  <si>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</si>
  <si>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</si>
  <si>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</si>
  <si>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</si>
  <si>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</si>
  <si>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Муниципальная программа Октябрьского района Курской области «Развитие образования в  Октябрьском районе Курской области 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</si>
  <si>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</si>
  <si>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</si>
  <si>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</si>
  <si>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 xml:space="preserve"> </t>
  </si>
  <si>
    <t>00</t>
  </si>
  <si>
    <t>Физическая культура и спорт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</si>
  <si>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</si>
  <si>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</si>
  <si>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</si>
  <si>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</si>
  <si>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</si>
  <si>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</si>
  <si>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</si>
  <si>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</si>
  <si>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</si>
  <si>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</si>
  <si>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</si>
  <si>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Расходы на обеспечение деятельности (оказание услуг) муниципальных учреждений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</si>
  <si>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услуг, осуществляемых из местных бюджетов)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</si>
  <si>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</si>
  <si>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</si>
  <si>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Содержание работников, осуществляющих переданные государственные полномочия в сфере социальной защиты населения</t>
  </si>
  <si>
    <t>Обеспечение функционирования Администрации Октябрьского района  Курской области</t>
  </si>
  <si>
    <t>Прочие межбюджетные трансферты общего характера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</si>
  <si>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</si>
  <si>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</si>
  <si>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</si>
  <si>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Выполнение других обязательств муниципального образования "Октябрьский район"</t>
  </si>
  <si>
    <t>ЖИЛИЩНО-КОММУНАЛЬНОЕ ХОЗЯЙСТВО</t>
  </si>
  <si>
    <t>05</t>
  </si>
  <si>
    <t>Коммунальное хозяйство</t>
  </si>
  <si>
    <t>Предоставление субсидий бюджетным,автономным учреждениям и иным некомерческим организациям</t>
  </si>
  <si>
    <t>Капитальные вложения в объекты государственной (муниципальной) собственности</t>
  </si>
  <si>
    <t>Ежемесячное денежное вознаграждения за классное руководство</t>
  </si>
  <si>
    <t xml:space="preserve">07 </t>
  </si>
  <si>
    <t>Бюджетные инвестиции в объекты капитального строительства государственной (муниципальной) собственности</t>
  </si>
  <si>
    <t>71 0 00 00000</t>
  </si>
  <si>
    <t>71 1 00 00000</t>
  </si>
  <si>
    <t>71 1 00 С1402</t>
  </si>
  <si>
    <t>75 0 00 00000</t>
  </si>
  <si>
    <t>75 3 00 00000</t>
  </si>
  <si>
    <t>75 3 00 С1402</t>
  </si>
  <si>
    <t>02 0 00 00000</t>
  </si>
  <si>
    <t>Подпрограмма «Управление муниципальной программой и обеспечение условий реализации программы, а также прочие мероприятия» муниципальной программы «Социальная поддержка граждан в Октябрьском районе Курской области»</t>
  </si>
  <si>
    <t>02 1 00 00000</t>
  </si>
  <si>
    <t>Основное мероприятие «Обеспечение деятельности и исполнение функций в сфере социального обеспечения»</t>
  </si>
  <si>
    <t>02 1 01 00000</t>
  </si>
  <si>
    <t>02 1 01 13220</t>
  </si>
  <si>
    <t>02 3 00 00000</t>
  </si>
  <si>
    <t>Основное мероприятие «Обеспечение деятельности и выполнение функций по опеке и попечительству»</t>
  </si>
  <si>
    <t>02 3  03 00000</t>
  </si>
  <si>
    <t>02 3  03 13170</t>
  </si>
  <si>
    <t>02 3 03 13170</t>
  </si>
  <si>
    <t>02 3 03 13180</t>
  </si>
  <si>
    <t>10 0 00  00000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</si>
  <si>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Октябрьском районе»</t>
  </si>
  <si>
    <t>10 2 00 00000</t>
  </si>
  <si>
    <t>Основное мероприятие  «Обеспечение деятельности структурных подразделений Администрации Октябрьского района, осуществляющих полномочия в сфере архивного дела, в том числе государственных полномочий Курской области в сфере архивного дела»</t>
  </si>
  <si>
    <t>10 2  01 00000</t>
  </si>
  <si>
    <t>10 2  01 13360</t>
  </si>
  <si>
    <t>10 2 01 13360</t>
  </si>
  <si>
    <t>73 0 00 00000</t>
  </si>
  <si>
    <t>73 1 00 00000</t>
  </si>
  <si>
    <t>73 1 00 С1402</t>
  </si>
  <si>
    <t>77 0 00 00000</t>
  </si>
  <si>
    <t>77 2  00 00000</t>
  </si>
  <si>
    <t>77 2 00 13480</t>
  </si>
  <si>
    <t>77 2  00 13480</t>
  </si>
  <si>
    <t>74 0 00  00000</t>
  </si>
  <si>
    <t>74 1 00 00000</t>
  </si>
  <si>
    <t>74 1 00 С1402</t>
  </si>
  <si>
    <t>78 0 00 00000</t>
  </si>
  <si>
    <t>78 1 00 00000</t>
  </si>
  <si>
    <t>78 1 00 С1403</t>
  </si>
  <si>
    <t>Основное мероприятие «Оказание мер социальной поддержки общественным организациям ветеранов войны, труда, Вооруженных Сил и правоохранительных органов»</t>
  </si>
  <si>
    <t>01 1 01 00000</t>
  </si>
  <si>
    <t>Муниципальная программа «Развитие муниципальной службы в Октябрьском районе Курской области»</t>
  </si>
  <si>
    <t>09 0  00 00000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</si>
  <si>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Октябрьском районе Курской области»</t>
  </si>
  <si>
    <t>09 1 00 00000</t>
  </si>
  <si>
    <t>Основное мероприятие «Содействие развитию кадрового потенциала органов местного самоуправления»</t>
  </si>
  <si>
    <t>09 1 01 00000</t>
  </si>
  <si>
    <t>Мероприятия, направленные на развитие муниципальной службы</t>
  </si>
  <si>
    <t>09 1 01 С1437</t>
  </si>
  <si>
    <t xml:space="preserve">Муниципальная программа «Содействие занятости населения в Октябрьском районе Курской области» </t>
  </si>
  <si>
    <t>17 0 00 00000</t>
  </si>
  <si>
    <t>Подпрограмма «Содействие временной занятости отдельных категорий граждан» муниципальной программы «Содействие занятости населения в Октябрьском районе Курской области»</t>
  </si>
  <si>
    <t>17 1 00 00000</t>
  </si>
  <si>
    <t>Основное мероприятие «Организация временного трудоустройства граждан района»</t>
  </si>
  <si>
    <t>17 1 01 00000</t>
  </si>
  <si>
    <t>17 1 01 С1436</t>
  </si>
  <si>
    <t>76 0 00 00000</t>
  </si>
  <si>
    <t>76 1 00 00000</t>
  </si>
  <si>
    <t>76 1 00 С1404</t>
  </si>
  <si>
    <t>76 1 00 С404</t>
  </si>
  <si>
    <t>77 2 00 00000</t>
  </si>
  <si>
    <t>Осуществление переданных органам государственной власти субъектов Российской Федерации в соответствии с 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</t>
  </si>
  <si>
    <t>77 2 00 59300</t>
  </si>
  <si>
    <t>79 0 00 00000</t>
  </si>
  <si>
    <t>79 1 00 00000</t>
  </si>
  <si>
    <t>79 1 00 С1401</t>
  </si>
  <si>
    <t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объектах»</t>
  </si>
  <si>
    <t>13 0 00 00000</t>
  </si>
  <si>
    <t>13 1 00 00000</t>
  </si>
  <si>
    <t>Основное мероприятие «Обеспечение эффективного функционирования системы ЕДДС Октябрьского района Курской области, системы безопасности людей на водных объектах»</t>
  </si>
  <si>
    <t>13 1 01 00000</t>
  </si>
  <si>
    <t>13 1 01 С1401</t>
  </si>
  <si>
    <t>Основное мероприятие «Создание  условий для функционирования в Октябрьском районе комплексной системы обеспечения безопасности жизнедеятельности населения Курской области АПК «Безопасный город»;</t>
  </si>
  <si>
    <t>13 1 02 00000</t>
  </si>
  <si>
    <t>Основное мероприятие «Обеспечение своевременного оповещения и оперативного информирования граждан о чрезвычайных ситуациях»</t>
  </si>
  <si>
    <t>13 1 03 00000</t>
  </si>
  <si>
    <t xml:space="preserve">03 </t>
  </si>
  <si>
    <t>Муниципальная программа «Развитие транспортной системы и обеспечение перевозки пассажиров в Октябрьском районе Курской области»</t>
  </si>
  <si>
    <t>11 0 00 00000</t>
  </si>
  <si>
    <t>Подпрограмма «Развитие сети автомобильных дорог Октябрьского района Курской области» муниципальной программы «Развитие транспортной системы и обеспечение перевозки пассажиров в Октябрьском районе Курской области»</t>
  </si>
  <si>
    <t>11 2 00 00000</t>
  </si>
  <si>
    <t>Основное мероприятие «Строительство и (или) реконструкция автомобильных дорог общего пользования местного значения»</t>
  </si>
  <si>
    <t>11 2 02 00000</t>
  </si>
  <si>
    <t>11 2 02 С1423</t>
  </si>
  <si>
    <t>Муниципальная программа «Управление муниципальным имуществом и земельными ресурсами Октябрьского района Курской области»</t>
  </si>
  <si>
    <t>04 0 00 00000</t>
  </si>
  <si>
    <t>Подпрограмма  «Проведение муниципальной политики в области имущественных и земельных отношений» муниципальной программы «Управление муниципальным имуществом и земельными ресурсами Октябрьского района Курской области»</t>
  </si>
  <si>
    <t>04 2 00 00000</t>
  </si>
  <si>
    <t>Основное мероприятие «Осуществление мероприятий в области имущественных и земельных отношений»</t>
  </si>
  <si>
    <t>04 2  01 00000</t>
  </si>
  <si>
    <t>Мероприятия в области имущественных отношений</t>
  </si>
  <si>
    <t>04 2 01 С1467</t>
  </si>
  <si>
    <t>04 2  01 С1467</t>
  </si>
  <si>
    <t>Мероприятия в области земельных отношений</t>
  </si>
  <si>
    <t>04 2 01 С1468</t>
  </si>
  <si>
    <t>Подпрограмма «Управление муниципальной программой и обеспечение условий реализации, а также прочие мероприятия» муниципальной программы «Развитие транспортной системы и обеспечение перевозки пассажиров в Октябрьском районе Курской области»</t>
  </si>
  <si>
    <t>11 1 00 00000</t>
  </si>
  <si>
    <t>Основное мероприятие «Выполнение мероприятий по территориальному землеустройству объектов дорожной деятельности»</t>
  </si>
  <si>
    <t>11 1 01 00000</t>
  </si>
  <si>
    <t>11 1 01 С1425</t>
  </si>
  <si>
    <t>15 0 00 00000</t>
  </si>
  <si>
    <t>Подпрограмма «Создание благоприятных условий для привлечения инвестиций в экономику» муниципальной программы «Развитие экономики Октябрьского района Курской области»</t>
  </si>
  <si>
    <t>15 1 00 00000</t>
  </si>
  <si>
    <t>Основное мероприятие «Формирование благоприятного инвестиционного климата»</t>
  </si>
  <si>
    <t>15 1 01 00000</t>
  </si>
  <si>
    <t>Подпрограмма «Содействие развитию малого и среднего предпринимательства» муниципальной программы «Развитие экономики Октябрьского района Курской области»</t>
  </si>
  <si>
    <t>15 2 00 00000</t>
  </si>
  <si>
    <t>Основное мероприятие «Формирование положительного имиджа предпринимательства, развитие делового сотрудничества бизнеса и органов местного самоуправления»</t>
  </si>
  <si>
    <t>15 2 02 00000</t>
  </si>
  <si>
    <t>15 2  02 С1405</t>
  </si>
  <si>
    <t>15 2 02 С1405</t>
  </si>
  <si>
    <t>Подпрограмма «Улучшение условий охраны труда» муниципальной программы «Развитие экономики Октябрьского района Курской области»</t>
  </si>
  <si>
    <t>15 3 00 00000</t>
  </si>
  <si>
    <t>Основное мероприятие «Обеспечение деятельности структурных подразделений Администрации Октябрьского района, осуществляющих полномочия в сфере трудовых отношений, в том числе государственных полномочий Курской области в указанной сфере»</t>
  </si>
  <si>
    <t>15 3 01 00000</t>
  </si>
  <si>
    <t>15 3 01 13310</t>
  </si>
  <si>
    <t>Муниципальная программа «Развитие экономики Октябрьского района Курской области»</t>
  </si>
  <si>
    <t>03 0 00 00000</t>
  </si>
  <si>
    <t>03 2 00 00000</t>
  </si>
  <si>
    <t xml:space="preserve">Муниципальная  программа 
«Развитие образования Октябрьского района Курской области»
</t>
  </si>
  <si>
    <t xml:space="preserve">Подпрограмма «Развитие дошкольного и общего
образования детей» муниципальной программы
«Развитие образования Октябрьского района Курской области»
</t>
  </si>
  <si>
    <t>03 2 01 00000</t>
  </si>
  <si>
    <t>Основное мероприятие «Реализация дошкольных образовательных программ»</t>
  </si>
  <si>
    <t>14 0 00 00000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</si>
  <si>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</si>
  <si>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14 2 00 0000</t>
  </si>
  <si>
    <t>Основное мероприятие «Выравнивание бюджетной обеспеченности поселений района»</t>
  </si>
  <si>
    <t>14 2  01 00000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</si>
  <si>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</si>
  <si>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</si>
  <si>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</si>
  <si>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08 0 00 00000</t>
  </si>
  <si>
    <t>08 3 00 00000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</si>
  <si>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</si>
  <si>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</si>
  <si>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</si>
  <si>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</si>
  <si>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Муниципальная программа «Развитие культуры в Октябрьском районе Курской области» </t>
  </si>
  <si>
    <t>01 0  00 00000</t>
  </si>
  <si>
    <t>Подпрограмма «Наследие» муниципальной программы «Развитие культуры в Октябрьском районе Курской области»</t>
  </si>
  <si>
    <t>01 2  00 00000</t>
  </si>
  <si>
    <t>Основное мероприятие «Развитие библиотечного дела»</t>
  </si>
  <si>
    <t>01 2 02 00000</t>
  </si>
  <si>
    <t>01 2 02  С1401</t>
  </si>
  <si>
    <t>01 2 02 С1401</t>
  </si>
  <si>
    <t>01 2  02 С1401</t>
  </si>
  <si>
    <t>Подпрограмма «Управление муниципальной программой и обеспечение условий реализации» муниципальной программы  «Развитие культуры в Октябрьском районе Курской области»</t>
  </si>
  <si>
    <t>01 3 00 00000</t>
  </si>
  <si>
    <t>Основное мероприятие «Обеспечение деятельности, организация и выполнение функций учреждений культуры, искусства»</t>
  </si>
  <si>
    <t>01 3 01 00000</t>
  </si>
  <si>
    <t>01 3 01 С1401</t>
  </si>
  <si>
    <t>01 3  01 С1401</t>
  </si>
  <si>
    <t>01 0 00  00000</t>
  </si>
  <si>
    <t>01 3 01 13340</t>
  </si>
  <si>
    <t xml:space="preserve">Подпрограмма «Развитие мер социальной поддержки
отдельных категорий граждан» муниципальной программы
«Социальная поддержка граждан в Октябрьском районе Курской области»
</t>
  </si>
  <si>
    <t>02 2 00 00000</t>
  </si>
  <si>
    <t>02 2 01 00000</t>
  </si>
  <si>
    <t>02 2  01 С1445</t>
  </si>
  <si>
    <t>02 2 01 С1445</t>
  </si>
  <si>
    <t>01 0 00 00000</t>
  </si>
  <si>
    <t>01 3 02 00000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</si>
  <si>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</si>
  <si>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01 3  02 13350</t>
  </si>
  <si>
    <t>01 3 02  13350</t>
  </si>
  <si>
    <t>02 2 02 00000</t>
  </si>
  <si>
    <t>Ежемесячное пособие на ребенка</t>
  </si>
  <si>
    <t>02 3 01 00000</t>
  </si>
  <si>
    <t>02 3 01 11130</t>
  </si>
  <si>
    <t>02 2 02 11170</t>
  </si>
  <si>
    <t>Основное мероприятие «Оказание мер социальной поддержки гражданам, имеющим звание «Ветеран труда Курской области» и труженикам тыла»</t>
  </si>
  <si>
    <t>02 2 03 00000</t>
  </si>
  <si>
    <t>02 2  03 13150</t>
  </si>
  <si>
    <t>02 2 03 13150</t>
  </si>
  <si>
    <t>02 2 03  13160</t>
  </si>
  <si>
    <t>02 2 03 13160</t>
  </si>
  <si>
    <t>02 2 04 00000</t>
  </si>
  <si>
    <t>02 2 04 11180</t>
  </si>
  <si>
    <t>Обеспечение мер социальной поддержки реабилитированных лиц и лиц, признанных пострадавшими от политических репрессий</t>
  </si>
  <si>
    <t>02 2  04 11180</t>
  </si>
  <si>
    <t xml:space="preserve">Муниципальная  программа 
«Развитие образования Октябрьского района Курской области»
</t>
  </si>
  <si>
    <t xml:space="preserve">Подпрограмма «Развитие дошкольного и общего
образования детей» муниципальной программы
«Развитие образования Октябрьского района Курской области»
</t>
  </si>
  <si>
    <t>Основное мероприятие «Социальная поддержка работников образовательных организаций дошкольного образования»</t>
  </si>
  <si>
    <t>03 2 03 0000</t>
  </si>
  <si>
    <t>03 2 03 13070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</si>
  <si>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</si>
  <si>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Основное мероприятие «Социальная поддержка работников образовательных организаций общего образования»;</t>
  </si>
  <si>
    <t>03 2 04 00000</t>
  </si>
  <si>
    <t>03 2 04 13070</t>
  </si>
  <si>
    <t xml:space="preserve">Муниципальная программа  «Социальная поддержка граждан в Октябрьском районе Курской области» </t>
  </si>
  <si>
    <t>Основное мероприятие «Осуществление выплат на содержание ребенка в семье опекуна и приемной семье, а также вознаграждения, причитающегося приемному родителю»</t>
  </si>
  <si>
    <t>02 3 04 00000</t>
  </si>
  <si>
    <t>02 3 04  13190</t>
  </si>
  <si>
    <t>02 3  04 13190</t>
  </si>
  <si>
    <t>03 2  01 13030</t>
  </si>
  <si>
    <t>03 2 01 13030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</si>
  <si>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Октябрьского района Курской области»</t>
  </si>
  <si>
    <t>03 1 00 00000</t>
  </si>
  <si>
    <t>03 2 01  С1401</t>
  </si>
  <si>
    <t>03 2  01 С1401</t>
  </si>
  <si>
    <t>03 1  01 С1401</t>
  </si>
  <si>
    <t>Основное мероприятие «Укрепление материально-технической базы учреждений образования, подведомственных Администрации Октябрьского района Курской области и прочие мероприятия»</t>
  </si>
  <si>
    <t>03 2 02 00000</t>
  </si>
  <si>
    <t>03 1  02 С1401</t>
  </si>
  <si>
    <t>03 1 02 00000</t>
  </si>
  <si>
    <t>03 1 02 С1401</t>
  </si>
  <si>
    <t>Основное мероприятие «Реализация основных общеобразовательных программ</t>
  </si>
  <si>
    <t>03 2 02  13040</t>
  </si>
  <si>
    <t>03 2  02 13040</t>
  </si>
  <si>
    <t>03 2  02 13110</t>
  </si>
  <si>
    <t xml:space="preserve">Подпрограмма «Развитие дополнительного
образования и системы воспитания детей»  муниципальной 
программы  «Развитие образования Октябрьского района Курской области»
</t>
  </si>
  <si>
    <t>03 3 00 00000</t>
  </si>
  <si>
    <t>Основное мероприятие «Реализация  образовательных программ дополнительного образования и мероприятия по их развитию»</t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</si>
  <si>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правонарушений"</t>
  </si>
  <si>
    <t>Основное мероприятие «Создание условий для повышения эффективности работы по выявлению правонарушений в общественных местах»</t>
  </si>
  <si>
    <t>Подпрограмма «Обеспечение  правопорядка  на  территории  муниципального образования» муниципальной программы  «Профилактика правонарушений в Октябрьском районе Курской области»</t>
  </si>
  <si>
    <t xml:space="preserve"> Основное мероприятие «Обеспечение населения экологически чистой питьевой водой»</t>
  </si>
  <si>
    <t>03 2 01 С1401</t>
  </si>
  <si>
    <t>Иные выплаты населению</t>
  </si>
  <si>
    <t>Поступления доходов в бюджет Октябрьского района Курской области в 2016 году</t>
  </si>
  <si>
    <t xml:space="preserve">Код бюджетной классификации
Российской    Федерации
</t>
  </si>
  <si>
    <t>Наименование доходов</t>
  </si>
  <si>
    <t>Сумма          на 2016 год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</si>
  <si>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</si>
  <si>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</si>
  <si>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</si>
  <si>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</si>
  <si>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</si>
  <si>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</si>
  <si>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</si>
  <si>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227,1    и   228 Налогового кодекса Российской Федерации 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</si>
  <si>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</si>
  <si>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</si>
  <si>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</si>
  <si>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</si>
  <si>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</si>
  <si>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</si>
  <si>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</si>
  <si>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Федерацииы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</si>
  <si>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</si>
  <si>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</si>
  <si>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</si>
  <si>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</si>
  <si>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</si>
  <si>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</si>
  <si>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</si>
  <si>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</si>
  <si>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</si>
  <si>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</si>
  <si>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</si>
  <si>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(перерасчеты,недоимка и задолженность по соответствующему платежу, в том числе по отмененному)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</si>
  <si>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</si>
  <si>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</si>
  <si>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</si>
  <si>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</si>
  <si>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</si>
  <si>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</si>
  <si>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</si>
  <si>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</si>
  <si>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</si>
  <si>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</si>
  <si>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</si>
  <si>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</si>
  <si>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</si>
  <si>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</si>
  <si>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</si>
  <si>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</si>
  <si>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</si>
  <si>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</si>
  <si>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</si>
  <si>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</si>
  <si>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</si>
  <si>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</si>
  <si>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</si>
  <si>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</si>
  <si>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</si>
  <si>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</si>
  <si>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</si>
  <si>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</si>
  <si>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</si>
  <si>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</si>
  <si>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</si>
  <si>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</si>
  <si>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</si>
  <si>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</si>
  <si>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</si>
  <si>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</si>
  <si>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</si>
  <si>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</si>
  <si>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</si>
  <si>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</si>
  <si>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</si>
  <si>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</si>
  <si>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</si>
  <si>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 xml:space="preserve">Прочие доходы от оказания платных услуг (работ) 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</si>
  <si>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</si>
  <si>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</si>
  <si>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</si>
  <si>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</si>
  <si>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</si>
  <si>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</si>
  <si>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</si>
  <si>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</si>
  <si>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</si>
  <si>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</si>
  <si>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</si>
  <si>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</si>
  <si>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</si>
  <si>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</si>
  <si>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</si>
  <si>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</si>
  <si>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</si>
  <si>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</si>
  <si>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</si>
  <si>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</si>
  <si>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</si>
  <si>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</si>
  <si>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</si>
  <si>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</si>
  <si>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</si>
  <si>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 ПОСТУПЛЕНИЯ</t>
  </si>
  <si>
    <t>2 02 00000 00 0000 000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</si>
  <si>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</si>
  <si>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t>2 02 01000 00 0000 151</t>
  </si>
  <si>
    <r>
      <t>Дотации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</si>
  <si>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t>2 02 01001 00 0000 151</t>
  </si>
  <si>
    <t>Дотации  на выравнивание 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</si>
  <si>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</si>
  <si>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</si>
  <si>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2 02 03000 00 0000 151</t>
  </si>
  <si>
    <r>
      <t>Субвенции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</si>
  <si>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</si>
  <si>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</si>
  <si>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</si>
  <si>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</si>
  <si>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</si>
  <si>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2 02 03013 05 0000 151</t>
  </si>
  <si>
    <t xml:space="preserve">2 02 03027 00 0000 151 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</si>
  <si>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</si>
  <si>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2 02 03027 05 0000 151 </t>
  </si>
  <si>
    <t>2 02 03999 00 0000 151</t>
  </si>
  <si>
    <t>Прочие субвенции</t>
  </si>
  <si>
    <t>2 02 03999 05 0000 151</t>
  </si>
  <si>
    <t>Прочие субвенции бюджетам муниципальных районов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</si>
  <si>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</si>
  <si>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</si>
  <si>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</si>
  <si>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</si>
  <si>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</si>
  <si>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</si>
  <si>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</si>
  <si>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</si>
  <si>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</si>
  <si>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</si>
  <si>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</si>
  <si>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</si>
  <si>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</si>
  <si>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</si>
  <si>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</si>
  <si>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</si>
  <si>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</si>
  <si>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</si>
  <si>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Субвенции бюджетам муниципальных районов на  ежемесячное денежное вознаграждение за классное руководство</t>
  </si>
  <si>
    <t xml:space="preserve">2 02 03999 05 0000 151 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</si>
  <si>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</si>
  <si>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</si>
  <si>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</si>
  <si>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2 18 00000 00 0000 151 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</si>
  <si>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</si>
  <si>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</si>
  <si>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</si>
  <si>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2 18 05010 00 0000 151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</si>
  <si>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</si>
  <si>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</si>
  <si>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Источники  финансирования дефицита</t>
  </si>
  <si>
    <t>бюджета Октябрьского района Курской области на 2016 год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</si>
  <si>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</si>
  <si>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</si>
  <si>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2016,руб.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</si>
  <si>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</si>
  <si>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</si>
  <si>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</si>
  <si>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</si>
  <si>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</si>
  <si>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</si>
  <si>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</si>
  <si>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</si>
  <si>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</si>
  <si>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</si>
  <si>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</si>
  <si>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</si>
  <si>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</si>
  <si>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</si>
  <si>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</si>
  <si>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</si>
  <si>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</si>
  <si>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</si>
  <si>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</si>
  <si>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</si>
  <si>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</si>
  <si>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</si>
  <si>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</si>
  <si>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</si>
  <si>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</si>
  <si>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</si>
  <si>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</si>
  <si>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</si>
  <si>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</si>
  <si>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</si>
  <si>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01 06 0502 05 2600 640</t>
  </si>
  <si>
    <t>Бюджетные кредиты, предоставленные для покрытия временных кассовых разрывов</t>
  </si>
  <si>
    <t>01 06 0502 05 2604 640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</si>
  <si>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</si>
  <si>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01 06 0502 05 5000 640</t>
  </si>
  <si>
    <t>Бюджетные кредиты, предоставленные для частичного покрытия дефицитов бюджетов</t>
  </si>
  <si>
    <t>01 06 0502 05 5004 640</t>
  </si>
  <si>
    <t>Возврат бюджетных кредитов,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</si>
  <si>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</si>
  <si>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</si>
  <si>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</si>
  <si>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</si>
  <si>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</si>
  <si>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</si>
  <si>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01 06 0502 05 2600 540</t>
  </si>
  <si>
    <t>01 06 0502 05 2604 540</t>
  </si>
  <si>
    <t>01 06 0502 05 5000 540</t>
  </si>
  <si>
    <t>01 06 0502 05 5004 540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</si>
  <si>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</si>
  <si>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Всего  источников финансирования дефицитов бюджетов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</si>
  <si>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</si>
  <si>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</si>
  <si>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</si>
  <si>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2 02 04012 05 0000 151</t>
  </si>
  <si>
    <t>2 02 04012 00 0000 151</t>
  </si>
  <si>
    <t>2 02 04000 00 0000 151</t>
  </si>
  <si>
    <t>Резервный фонд Администрации Курской области</t>
  </si>
  <si>
    <t>77 2 00 10030</t>
  </si>
  <si>
    <t xml:space="preserve">Приложение №1 к решению Представительного Собрания Октябрьского района Курской области "О внесении изменений в решение Представительного Собрания Октябрьского района Курской области от 18.12.2015 года №104"О бюджете Октябрьского района Курской области на 2016 год " от 19.02.2016г. № 115 </t>
  </si>
  <si>
    <t>Приложение № 4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от 18.12.2015 года №104 "О бюджете Октябрьского района Курской области на 2016 год"  от 19.02.2016г № 115</t>
  </si>
  <si>
    <t>Приложение № 5 к решению Представительного Собрания Октябрьского района Курской области "О внесении изменений в решение Представительного Собрания Октябрьского района Курской области от 18.12.2015 года №104 "О бюджете Октябрьского района Курской области на 2016 год" от 19.02.2016г. № 115)</t>
  </si>
  <si>
    <t xml:space="preserve">Представительного Собрания Октябрьского района </t>
  </si>
  <si>
    <t>"О внесении изменений в решение</t>
  </si>
  <si>
    <t xml:space="preserve"> Курской области от 18.12.2015 года №104"</t>
  </si>
  <si>
    <t>от 19.02.2016 № 115</t>
  </si>
  <si>
    <t>Приложение № 7 к решению Представительного Собрания Октябрьского района Курской области "О внесении изменений в решение Представительного Собрания Октябрьского района Курской области от 18.12.2015 года № 104 "О бюджете Октябрьского района Курской области на 2016 год" от 19.02.2016г. № 115</t>
  </si>
  <si>
    <t>Приложение № 8 к решению Представительного Собрания "О внесении изменений в решение Представительного Собрания Октябрьского района Курской области от 18.12.2015 года №104"О бюджете Октябрьского района Курской области на 2016 год" от 19.02.2016г. № 115)</t>
  </si>
  <si>
    <t>Распределение иных межбюджетных трансфертов на осуществление части полномочий муниципального района "Октябрьский район" Курской области по решению вопросов местного значения бюджетам сельских поселений Октябрьского района Курской области в 2016 году</t>
  </si>
  <si>
    <t>№ п/п</t>
  </si>
  <si>
    <t>Местные бюджеты</t>
  </si>
  <si>
    <t>Численность населения на 01.01.15г. (чел.) (Н)</t>
  </si>
  <si>
    <t xml:space="preserve">ИТОГО по полномочиям </t>
  </si>
  <si>
    <t>ИТОГО на содержание работников, осуществляющих переданные полномочия</t>
  </si>
  <si>
    <t>ИТОГО на матзатраты по осуществлению переданных полномочий</t>
  </si>
  <si>
    <t>организация в границах поселения тепло и водоснабжения населения, водоотведения в пределах полномочий, установленных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</si>
  <si>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</si>
  <si>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</si>
  <si>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</t>
  </si>
  <si>
    <t>организация ритуальных услуг и содержание мест захоронения</t>
  </si>
  <si>
    <t>Осуществление мероприятий по обеспечению населения экологически чистой питьевой водой в рамках подпрограммы "Экология и чистая вода Октябрьского района Курской области" муниципальной программы "Охрана окружающей среды Октябрьского района Курской области" (матзатраты)</t>
  </si>
  <si>
    <t>Утверждение генеральных планов поселений, утверждение правил землепользования и застройки</t>
  </si>
  <si>
    <t>Итого по полномочию</t>
  </si>
  <si>
    <t>содержание работника (1,77 ставки) - 419,5 т.р.</t>
  </si>
  <si>
    <t>матзатраты 1187,5 т.р.</t>
  </si>
  <si>
    <t>содержание работника (0,5 ставки) - 118,5 т.р.</t>
  </si>
  <si>
    <t>матзатраты - 140,0 тыс. руб.</t>
  </si>
  <si>
    <t>содержание работника (1 ст.) - 237,0 т.р.</t>
  </si>
  <si>
    <t>матзатраты - 434,2 т.р.</t>
  </si>
  <si>
    <t>матзатраты - 189,0 тыс. руб.</t>
  </si>
  <si>
    <t>средства областного бюджета</t>
  </si>
  <si>
    <t>средства местного бюджета, 238,988 т.р.</t>
  </si>
  <si>
    <t>содержание работника (1 ст.) - 237,0 тыс. руб</t>
  </si>
  <si>
    <t>1</t>
  </si>
  <si>
    <t>2</t>
  </si>
  <si>
    <t>3</t>
  </si>
  <si>
    <t>4</t>
  </si>
  <si>
    <t>5</t>
  </si>
  <si>
    <t>6</t>
  </si>
  <si>
    <t>7</t>
  </si>
  <si>
    <t xml:space="preserve">Октябрьский - всего </t>
  </si>
  <si>
    <t>Артюховский</t>
  </si>
  <si>
    <t>Большедолженковский</t>
  </si>
  <si>
    <t>Дьяконовский</t>
  </si>
  <si>
    <t>Катыринский</t>
  </si>
  <si>
    <t>Лобазовский</t>
  </si>
  <si>
    <t>Никольский</t>
  </si>
  <si>
    <t>Плотавский</t>
  </si>
  <si>
    <t>8</t>
  </si>
  <si>
    <t>Старковский</t>
  </si>
  <si>
    <t>9</t>
  </si>
  <si>
    <t>Филипповский</t>
  </si>
  <si>
    <t>Черницынский</t>
  </si>
  <si>
    <t>Нераспределенный резерв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</si>
</sst>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 ###\ ###\ ###\ ##0.00"/>
    <numFmt numFmtId="180" formatCode="#,##0.0"/>
    <numFmt numFmtId="181" formatCode="#,##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17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/>
    </xf>
    <xf numFmtId="172" fontId="2" fillId="32" borderId="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3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justify" vertical="top" wrapText="1"/>
    </xf>
    <xf numFmtId="1" fontId="13" fillId="32" borderId="10" xfId="0" applyNumberFormat="1" applyFont="1" applyFill="1" applyBorder="1" applyAlignment="1">
      <alignment horizontal="center" vertical="center"/>
    </xf>
    <xf numFmtId="172" fontId="13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top"/>
    </xf>
    <xf numFmtId="0" fontId="13" fillId="32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2" fontId="13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2" fontId="7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13" fillId="32" borderId="10" xfId="0" applyFont="1" applyFill="1" applyBorder="1" applyAlignment="1">
      <alignment vertical="top"/>
    </xf>
    <xf numFmtId="0" fontId="14" fillId="0" borderId="10" xfId="0" applyFont="1" applyBorder="1" applyAlignment="1">
      <alignment horizontal="justify" vertical="center"/>
    </xf>
    <xf numFmtId="1" fontId="13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2" fontId="14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4" fillId="32" borderId="11" xfId="0" applyFont="1" applyFill="1" applyBorder="1" applyAlignment="1">
      <alignment horizontal="left" wrapText="1"/>
    </xf>
    <xf numFmtId="49" fontId="14" fillId="32" borderId="11" xfId="0" applyNumberFormat="1" applyFont="1" applyFill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2" fontId="14" fillId="32" borderId="11" xfId="0" applyNumberFormat="1" applyFont="1" applyFill="1" applyBorder="1" applyAlignment="1">
      <alignment horizontal="center" vertical="center"/>
    </xf>
    <xf numFmtId="49" fontId="13" fillId="32" borderId="12" xfId="0" applyNumberFormat="1" applyFont="1" applyFill="1" applyBorder="1" applyAlignment="1">
      <alignment horizontal="center" vertical="center"/>
    </xf>
    <xf numFmtId="49" fontId="13" fillId="32" borderId="12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2" fontId="13" fillId="32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/>
    </xf>
    <xf numFmtId="0" fontId="9" fillId="0" borderId="0" xfId="0" applyFont="1" applyAlignment="1">
      <alignment horizontal="left" wrapText="1"/>
    </xf>
    <xf numFmtId="0" fontId="1" fillId="0" borderId="10" xfId="42" applyFont="1" applyBorder="1" applyAlignment="1" applyProtection="1">
      <alignment horizontal="left" wrapText="1"/>
      <protection/>
    </xf>
    <xf numFmtId="0" fontId="1" fillId="0" borderId="0" xfId="42" applyFont="1" applyAlignment="1" applyProtection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42" applyFont="1" applyBorder="1" applyAlignment="1" applyProtection="1">
      <alignment horizontal="left" wrapText="1"/>
      <protection/>
    </xf>
    <xf numFmtId="0" fontId="4" fillId="0" borderId="13" xfId="0" applyFont="1" applyBorder="1" applyAlignment="1">
      <alignment wrapText="1"/>
    </xf>
    <xf numFmtId="2" fontId="4" fillId="0" borderId="0" xfId="0" applyNumberFormat="1" applyFont="1" applyAlignment="1">
      <alignment horizontal="center" wrapText="1"/>
    </xf>
    <xf numFmtId="0" fontId="77" fillId="0" borderId="0" xfId="0" applyFont="1" applyAlignment="1">
      <alignment horizontal="left" vertical="top" wrapText="1"/>
    </xf>
    <xf numFmtId="0" fontId="77" fillId="0" borderId="13" xfId="0" applyFont="1" applyBorder="1" applyAlignment="1">
      <alignment horizontal="justify" vertical="center"/>
    </xf>
    <xf numFmtId="49" fontId="78" fillId="32" borderId="10" xfId="0" applyNumberFormat="1" applyFont="1" applyFill="1" applyBorder="1" applyAlignment="1">
      <alignment horizontal="center" vertical="center"/>
    </xf>
    <xf numFmtId="0" fontId="78" fillId="32" borderId="10" xfId="0" applyFont="1" applyFill="1" applyBorder="1" applyAlignment="1">
      <alignment horizontal="center" vertical="center" wrapText="1"/>
    </xf>
    <xf numFmtId="2" fontId="78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justify" vertical="center" wrapText="1"/>
    </xf>
    <xf numFmtId="0" fontId="77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justify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49" fontId="18" fillId="0" borderId="10" xfId="57" applyNumberFormat="1" applyFont="1" applyFill="1" applyBorder="1" applyAlignment="1">
      <alignment/>
      <protection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18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horizontal="center" vertical="center"/>
    </xf>
    <xf numFmtId="2" fontId="16" fillId="32" borderId="10" xfId="0" applyNumberFormat="1" applyFont="1" applyFill="1" applyBorder="1" applyAlignment="1">
      <alignment horizontal="center"/>
    </xf>
    <xf numFmtId="2" fontId="77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2" fontId="5" fillId="32" borderId="10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justify" vertical="center" wrapText="1"/>
    </xf>
    <xf numFmtId="0" fontId="79" fillId="0" borderId="10" xfId="0" applyFont="1" applyBorder="1" applyAlignment="1">
      <alignment wrapText="1"/>
    </xf>
    <xf numFmtId="0" fontId="80" fillId="0" borderId="10" xfId="0" applyFont="1" applyBorder="1" applyAlignment="1">
      <alignment wrapText="1"/>
    </xf>
    <xf numFmtId="0" fontId="79" fillId="0" borderId="0" xfId="0" applyFont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49" fontId="2" fillId="0" borderId="0" xfId="58" applyNumberFormat="1" applyFont="1" applyBorder="1" applyAlignment="1">
      <alignment/>
      <protection/>
    </xf>
    <xf numFmtId="49" fontId="24" fillId="0" borderId="0" xfId="58" applyNumberFormat="1" applyFont="1" applyBorder="1" applyAlignment="1">
      <alignment horizontal="right"/>
      <protection/>
    </xf>
    <xf numFmtId="0" fontId="25" fillId="0" borderId="0" xfId="0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9" fillId="4" borderId="10" xfId="58" applyFont="1" applyFill="1" applyBorder="1" applyAlignment="1">
      <alignment horizontal="center" vertical="center" wrapText="1"/>
      <protection/>
    </xf>
    <xf numFmtId="0" fontId="31" fillId="4" borderId="10" xfId="58" applyFont="1" applyFill="1" applyBorder="1" applyAlignment="1">
      <alignment horizontal="center" vertical="center" wrapText="1"/>
      <protection/>
    </xf>
    <xf numFmtId="0" fontId="33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35" fillId="4" borderId="10" xfId="58" applyNumberFormat="1" applyFont="1" applyFill="1" applyBorder="1" applyAlignment="1">
      <alignment horizontal="center" vertical="center" wrapText="1"/>
      <protection/>
    </xf>
    <xf numFmtId="49" fontId="36" fillId="0" borderId="0" xfId="0" applyNumberFormat="1" applyFont="1" applyAlignment="1">
      <alignment/>
    </xf>
    <xf numFmtId="49" fontId="31" fillId="33" borderId="10" xfId="58" applyNumberFormat="1" applyFont="1" applyFill="1" applyBorder="1" applyAlignment="1">
      <alignment horizontal="center"/>
      <protection/>
    </xf>
    <xf numFmtId="180" fontId="24" fillId="33" borderId="10" xfId="0" applyNumberFormat="1" applyFont="1" applyFill="1" applyBorder="1" applyAlignment="1">
      <alignment horizontal="left"/>
    </xf>
    <xf numFmtId="3" fontId="24" fillId="33" borderId="10" xfId="0" applyNumberFormat="1" applyFont="1" applyFill="1" applyBorder="1" applyAlignment="1">
      <alignment horizontal="center"/>
    </xf>
    <xf numFmtId="173" fontId="30" fillId="17" borderId="10" xfId="0" applyNumberFormat="1" applyFont="1" applyFill="1" applyBorder="1" applyAlignment="1">
      <alignment horizontal="center"/>
    </xf>
    <xf numFmtId="4" fontId="30" fillId="33" borderId="10" xfId="0" applyNumberFormat="1" applyFont="1" applyFill="1" applyBorder="1" applyAlignment="1">
      <alignment horizontal="center"/>
    </xf>
    <xf numFmtId="181" fontId="30" fillId="33" borderId="10" xfId="0" applyNumberFormat="1" applyFont="1" applyFill="1" applyBorder="1" applyAlignment="1">
      <alignment horizontal="center"/>
    </xf>
    <xf numFmtId="181" fontId="30" fillId="34" borderId="10" xfId="0" applyNumberFormat="1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173" fontId="30" fillId="34" borderId="10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49" fontId="34" fillId="0" borderId="10" xfId="58" applyNumberFormat="1" applyFont="1" applyFill="1" applyBorder="1" applyAlignment="1">
      <alignment horizontal="center" vertical="center"/>
      <protection/>
    </xf>
    <xf numFmtId="180" fontId="32" fillId="32" borderId="10" xfId="58" applyNumberFormat="1" applyFont="1" applyFill="1" applyBorder="1" applyAlignment="1">
      <alignment horizontal="lef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173" fontId="30" fillId="17" borderId="10" xfId="0" applyNumberFormat="1" applyFont="1" applyFill="1" applyBorder="1" applyAlignment="1">
      <alignment horizontal="center" vertical="center"/>
    </xf>
    <xf numFmtId="181" fontId="30" fillId="33" borderId="10" xfId="0" applyNumberFormat="1" applyFont="1" applyFill="1" applyBorder="1" applyAlignment="1">
      <alignment horizontal="center" vertical="center"/>
    </xf>
    <xf numFmtId="181" fontId="32" fillId="0" borderId="10" xfId="58" applyNumberFormat="1" applyFont="1" applyFill="1" applyBorder="1" applyAlignment="1">
      <alignment horizontal="center" vertical="center"/>
      <protection/>
    </xf>
    <xf numFmtId="4" fontId="30" fillId="33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173" fontId="32" fillId="0" borderId="10" xfId="0" applyNumberFormat="1" applyFont="1" applyBorder="1" applyAlignment="1">
      <alignment horizontal="center" vertical="center"/>
    </xf>
    <xf numFmtId="4" fontId="32" fillId="0" borderId="10" xfId="58" applyNumberFormat="1" applyFont="1" applyFill="1" applyBorder="1" applyAlignment="1">
      <alignment horizontal="center" vertical="center"/>
      <protection/>
    </xf>
    <xf numFmtId="181" fontId="27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3" fontId="2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173" fontId="32" fillId="0" borderId="15" xfId="0" applyNumberFormat="1" applyFont="1" applyBorder="1" applyAlignment="1">
      <alignment horizontal="center" vertical="center"/>
    </xf>
    <xf numFmtId="173" fontId="81" fillId="0" borderId="13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173" fontId="30" fillId="34" borderId="15" xfId="0" applyNumberFormat="1" applyFont="1" applyFill="1" applyBorder="1" applyAlignment="1">
      <alignment horizontal="center"/>
    </xf>
    <xf numFmtId="173" fontId="82" fillId="34" borderId="13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5" fillId="4" borderId="10" xfId="58" applyNumberFormat="1" applyFont="1" applyFill="1" applyBorder="1" applyAlignment="1">
      <alignment horizontal="center" vertical="center" wrapText="1"/>
      <protection/>
    </xf>
    <xf numFmtId="49" fontId="35" fillId="4" borderId="15" xfId="58" applyNumberFormat="1" applyFont="1" applyFill="1" applyBorder="1" applyAlignment="1">
      <alignment horizontal="center" vertical="center" wrapText="1"/>
      <protection/>
    </xf>
    <xf numFmtId="49" fontId="35" fillId="4" borderId="13" xfId="58" applyNumberFormat="1" applyFont="1" applyFill="1" applyBorder="1" applyAlignment="1">
      <alignment horizontal="center" vertical="center" wrapText="1"/>
      <protection/>
    </xf>
    <xf numFmtId="49" fontId="36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27" fillId="0" borderId="18" xfId="58" applyNumberFormat="1" applyFont="1" applyBorder="1" applyAlignment="1">
      <alignment horizontal="center" vertical="center" wrapText="1"/>
      <protection/>
    </xf>
    <xf numFmtId="0" fontId="28" fillId="0" borderId="18" xfId="0" applyFont="1" applyBorder="1" applyAlignment="1">
      <alignment horizontal="center" vertical="center" wrapText="1"/>
    </xf>
    <xf numFmtId="0" fontId="29" fillId="4" borderId="10" xfId="58" applyFont="1" applyFill="1" applyBorder="1" applyAlignment="1">
      <alignment horizontal="center" vertical="center" wrapText="1"/>
      <protection/>
    </xf>
    <xf numFmtId="0" fontId="30" fillId="4" borderId="10" xfId="58" applyFont="1" applyFill="1" applyBorder="1" applyAlignment="1">
      <alignment horizontal="center" vertical="center" wrapText="1"/>
      <protection/>
    </xf>
    <xf numFmtId="0" fontId="31" fillId="4" borderId="10" xfId="58" applyFont="1" applyFill="1" applyBorder="1" applyAlignment="1">
      <alignment horizontal="center" vertical="center" wrapText="1"/>
      <protection/>
    </xf>
    <xf numFmtId="0" fontId="31" fillId="4" borderId="11" xfId="58" applyFont="1" applyFill="1" applyBorder="1" applyAlignment="1">
      <alignment horizontal="center" vertical="center" wrapText="1"/>
      <protection/>
    </xf>
    <xf numFmtId="0" fontId="31" fillId="4" borderId="19" xfId="58" applyFont="1" applyFill="1" applyBorder="1" applyAlignment="1">
      <alignment horizontal="center" vertical="center" wrapText="1"/>
      <protection/>
    </xf>
    <xf numFmtId="0" fontId="31" fillId="4" borderId="12" xfId="58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доходы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0"/>
  <sheetViews>
    <sheetView view="pageBreakPreview" zoomScaleNormal="75" zoomScaleSheetLayoutView="100" zoomScalePageLayoutView="60" workbookViewId="0" topLeftCell="A1">
      <selection activeCell="A16" sqref="A16"/>
    </sheetView>
  </sheetViews>
  <sheetFormatPr defaultColWidth="9.140625" defaultRowHeight="15"/>
  <cols>
    <col min="1" max="1" width="87.7109375" style="0" customWidth="1"/>
    <col min="2" max="2" width="5.140625" style="0" customWidth="1"/>
    <col min="3" max="3" width="4.8515625" style="0" customWidth="1"/>
    <col min="4" max="4" width="15.28125" style="0" customWidth="1"/>
    <col min="5" max="5" width="5.421875" style="0" customWidth="1"/>
    <col min="6" max="6" width="15.57421875" style="0" customWidth="1"/>
  </cols>
  <sheetData>
    <row r="1" spans="1:6" ht="3.75" customHeight="1">
      <c r="A1" s="12"/>
      <c r="B1" s="234" t="s">
        <v>755</v>
      </c>
      <c r="C1" s="234"/>
      <c r="D1" s="234"/>
      <c r="E1" s="234"/>
      <c r="F1" s="234"/>
    </row>
    <row r="2" spans="1:6" ht="15">
      <c r="A2" s="12"/>
      <c r="B2" s="234"/>
      <c r="C2" s="234"/>
      <c r="D2" s="234"/>
      <c r="E2" s="234"/>
      <c r="F2" s="234"/>
    </row>
    <row r="3" spans="1:6" ht="9.75" customHeight="1">
      <c r="A3" s="12"/>
      <c r="B3" s="234"/>
      <c r="C3" s="234"/>
      <c r="D3" s="234"/>
      <c r="E3" s="234"/>
      <c r="F3" s="234"/>
    </row>
    <row r="4" spans="1:6" ht="15">
      <c r="A4" s="12"/>
      <c r="B4" s="234"/>
      <c r="C4" s="234"/>
      <c r="D4" s="234"/>
      <c r="E4" s="234"/>
      <c r="F4" s="234"/>
    </row>
    <row r="5" spans="1:6" ht="15">
      <c r="A5" s="12"/>
      <c r="B5" s="234"/>
      <c r="C5" s="234"/>
      <c r="D5" s="234"/>
      <c r="E5" s="234"/>
      <c r="F5" s="234"/>
    </row>
    <row r="6" spans="1:6" ht="15">
      <c r="A6" s="12"/>
      <c r="B6" s="234"/>
      <c r="C6" s="234"/>
      <c r="D6" s="234"/>
      <c r="E6" s="234"/>
      <c r="F6" s="234"/>
    </row>
    <row r="7" spans="1:6" ht="71.25" customHeight="1">
      <c r="A7" s="12" t="s">
        <v>285</v>
      </c>
      <c r="B7" s="234"/>
      <c r="C7" s="234"/>
      <c r="D7" s="234"/>
      <c r="E7" s="234"/>
      <c r="F7" s="234"/>
    </row>
    <row r="8" spans="1:6" ht="48" customHeight="1" hidden="1">
      <c r="A8" s="12"/>
      <c r="B8" s="234"/>
      <c r="C8" s="234"/>
      <c r="D8" s="234"/>
      <c r="E8" s="234"/>
      <c r="F8" s="234"/>
    </row>
    <row r="9" spans="1:6" ht="18.75">
      <c r="A9" s="230" t="s">
        <v>18</v>
      </c>
      <c r="B9" s="231"/>
      <c r="C9" s="231"/>
      <c r="D9" s="231"/>
      <c r="E9" s="231"/>
      <c r="F9" s="20"/>
    </row>
    <row r="10" spans="1:6" ht="18.75">
      <c r="A10" s="232" t="s">
        <v>123</v>
      </c>
      <c r="B10" s="233"/>
      <c r="C10" s="233"/>
      <c r="D10" s="233"/>
      <c r="E10" s="233"/>
      <c r="F10" s="20"/>
    </row>
    <row r="11" spans="1:6" ht="18.75">
      <c r="A11" s="230" t="s">
        <v>124</v>
      </c>
      <c r="B11" s="230"/>
      <c r="C11" s="230"/>
      <c r="D11" s="230"/>
      <c r="E11" s="230"/>
      <c r="F11" s="230"/>
    </row>
    <row r="12" spans="1:6" ht="18.75">
      <c r="A12" s="230" t="s">
        <v>19</v>
      </c>
      <c r="B12" s="230"/>
      <c r="C12" s="230"/>
      <c r="D12" s="230"/>
      <c r="E12" s="230"/>
      <c r="F12" s="230"/>
    </row>
    <row r="13" spans="1:6" ht="20.25" customHeight="1">
      <c r="A13" s="75" t="s">
        <v>210</v>
      </c>
      <c r="B13" s="75" t="s">
        <v>211</v>
      </c>
      <c r="C13" s="75" t="s">
        <v>212</v>
      </c>
      <c r="D13" s="75" t="s">
        <v>213</v>
      </c>
      <c r="E13" s="75" t="s">
        <v>214</v>
      </c>
      <c r="F13" s="75" t="s">
        <v>215</v>
      </c>
    </row>
    <row r="14" spans="1:6" ht="15">
      <c r="A14" s="76" t="s">
        <v>216</v>
      </c>
      <c r="B14" s="38"/>
      <c r="C14" s="38"/>
      <c r="D14" s="38"/>
      <c r="E14" s="38"/>
      <c r="F14" s="34">
        <f>SUM(F15+F127+F140+F185+F225+F307+F341+F400+F407)</f>
        <v>409404550.37</v>
      </c>
    </row>
    <row r="15" spans="1:6" ht="15">
      <c r="A15" s="76" t="s">
        <v>217</v>
      </c>
      <c r="B15" s="43" t="s">
        <v>218</v>
      </c>
      <c r="C15" s="43"/>
      <c r="D15" s="43"/>
      <c r="E15" s="43"/>
      <c r="F15" s="34">
        <f>SUM(F16+F21+F27+F61+F75+F70)</f>
        <v>40767812</v>
      </c>
    </row>
    <row r="16" spans="1:6" ht="28.5">
      <c r="A16" s="53" t="s">
        <v>219</v>
      </c>
      <c r="B16" s="43" t="s">
        <v>218</v>
      </c>
      <c r="C16" s="43" t="s">
        <v>220</v>
      </c>
      <c r="D16" s="43"/>
      <c r="E16" s="43"/>
      <c r="F16" s="34">
        <f>SUM(F17)</f>
        <v>1259800</v>
      </c>
    </row>
    <row r="17" spans="1:6" ht="16.5" customHeight="1">
      <c r="A17" s="47" t="s">
        <v>273</v>
      </c>
      <c r="B17" s="38" t="s">
        <v>218</v>
      </c>
      <c r="C17" s="38" t="s">
        <v>220</v>
      </c>
      <c r="D17" s="38" t="s">
        <v>318</v>
      </c>
      <c r="E17" s="38"/>
      <c r="F17" s="35">
        <f>SUM(F18)</f>
        <v>1259800</v>
      </c>
    </row>
    <row r="18" spans="1:6" ht="14.25" customHeight="1">
      <c r="A18" s="77" t="s">
        <v>274</v>
      </c>
      <c r="B18" s="38" t="s">
        <v>218</v>
      </c>
      <c r="C18" s="38" t="s">
        <v>220</v>
      </c>
      <c r="D18" s="38" t="s">
        <v>319</v>
      </c>
      <c r="E18" s="38"/>
      <c r="F18" s="35">
        <f>SUM(F19)</f>
        <v>1259800</v>
      </c>
    </row>
    <row r="19" spans="1:6" ht="19.5" customHeight="1">
      <c r="A19" s="47" t="s">
        <v>293</v>
      </c>
      <c r="B19" s="38" t="s">
        <v>218</v>
      </c>
      <c r="C19" s="38" t="s">
        <v>220</v>
      </c>
      <c r="D19" s="38" t="s">
        <v>320</v>
      </c>
      <c r="E19" s="38"/>
      <c r="F19" s="35">
        <f>SUM(F20)</f>
        <v>1259800</v>
      </c>
    </row>
    <row r="20" spans="1:6" ht="48" customHeight="1">
      <c r="A20" s="51" t="s">
        <v>294</v>
      </c>
      <c r="B20" s="38" t="s">
        <v>218</v>
      </c>
      <c r="C20" s="38" t="s">
        <v>220</v>
      </c>
      <c r="D20" s="38" t="s">
        <v>320</v>
      </c>
      <c r="E20" s="38" t="s">
        <v>221</v>
      </c>
      <c r="F20" s="35">
        <v>1259800</v>
      </c>
    </row>
    <row r="21" spans="1:6" ht="30" customHeight="1">
      <c r="A21" s="53" t="s">
        <v>222</v>
      </c>
      <c r="B21" s="43" t="s">
        <v>218</v>
      </c>
      <c r="C21" s="43" t="s">
        <v>223</v>
      </c>
      <c r="D21" s="43"/>
      <c r="E21" s="43"/>
      <c r="F21" s="34">
        <f>SUM(,F22)</f>
        <v>1031738</v>
      </c>
    </row>
    <row r="22" spans="1:6" ht="19.5" customHeight="1">
      <c r="A22" s="20" t="s">
        <v>137</v>
      </c>
      <c r="B22" s="38" t="s">
        <v>218</v>
      </c>
      <c r="C22" s="38" t="s">
        <v>223</v>
      </c>
      <c r="D22" s="38" t="s">
        <v>321</v>
      </c>
      <c r="E22" s="38"/>
      <c r="F22" s="35">
        <f>SUM(F23)</f>
        <v>1031738</v>
      </c>
    </row>
    <row r="23" spans="1:6" ht="16.5" customHeight="1">
      <c r="A23" s="47" t="s">
        <v>308</v>
      </c>
      <c r="B23" s="38" t="s">
        <v>218</v>
      </c>
      <c r="C23" s="38" t="s">
        <v>223</v>
      </c>
      <c r="D23" s="38" t="s">
        <v>322</v>
      </c>
      <c r="E23" s="38"/>
      <c r="F23" s="35">
        <f>SUM(F24)</f>
        <v>1031738</v>
      </c>
    </row>
    <row r="24" spans="1:6" ht="16.5" customHeight="1">
      <c r="A24" s="47" t="s">
        <v>293</v>
      </c>
      <c r="B24" s="38" t="s">
        <v>218</v>
      </c>
      <c r="C24" s="38" t="s">
        <v>223</v>
      </c>
      <c r="D24" s="38" t="s">
        <v>323</v>
      </c>
      <c r="E24" s="38"/>
      <c r="F24" s="35">
        <f>SUM(F25:F26,)</f>
        <v>1031738</v>
      </c>
    </row>
    <row r="25" spans="1:6" ht="48.75" customHeight="1">
      <c r="A25" s="51" t="s">
        <v>294</v>
      </c>
      <c r="B25" s="38" t="s">
        <v>218</v>
      </c>
      <c r="C25" s="38" t="s">
        <v>223</v>
      </c>
      <c r="D25" s="38" t="s">
        <v>323</v>
      </c>
      <c r="E25" s="38" t="s">
        <v>221</v>
      </c>
      <c r="F25" s="35">
        <v>898500</v>
      </c>
    </row>
    <row r="26" spans="1:6" ht="16.5" customHeight="1">
      <c r="A26" s="44" t="s">
        <v>163</v>
      </c>
      <c r="B26" s="38" t="s">
        <v>218</v>
      </c>
      <c r="C26" s="38" t="s">
        <v>223</v>
      </c>
      <c r="D26" s="38" t="s">
        <v>323</v>
      </c>
      <c r="E26" s="38" t="s">
        <v>224</v>
      </c>
      <c r="F26" s="35">
        <v>133238</v>
      </c>
    </row>
    <row r="27" spans="1:6" ht="51" customHeight="1">
      <c r="A27" s="49" t="s">
        <v>227</v>
      </c>
      <c r="B27" s="43" t="s">
        <v>218</v>
      </c>
      <c r="C27" s="43" t="s">
        <v>228</v>
      </c>
      <c r="D27" s="43"/>
      <c r="E27" s="43"/>
      <c r="F27" s="34">
        <f>SUM(F28+F39+F51+F57+F46)</f>
        <v>19488769</v>
      </c>
    </row>
    <row r="28" spans="1:6" ht="31.5" customHeight="1">
      <c r="A28" s="49" t="s">
        <v>284</v>
      </c>
      <c r="B28" s="43" t="s">
        <v>218</v>
      </c>
      <c r="C28" s="43" t="s">
        <v>228</v>
      </c>
      <c r="D28" s="42" t="s">
        <v>324</v>
      </c>
      <c r="E28" s="43"/>
      <c r="F28" s="34">
        <f>SUM(F29+F33)</f>
        <v>2370000</v>
      </c>
    </row>
    <row r="29" spans="1:6" ht="44.25" customHeight="1">
      <c r="A29" s="9" t="s">
        <v>325</v>
      </c>
      <c r="B29" s="37" t="s">
        <v>218</v>
      </c>
      <c r="C29" s="38" t="s">
        <v>228</v>
      </c>
      <c r="D29" s="40" t="s">
        <v>326</v>
      </c>
      <c r="E29" s="38"/>
      <c r="F29" s="35">
        <f>SUM(F31)</f>
        <v>1422000</v>
      </c>
    </row>
    <row r="30" spans="1:6" ht="33" customHeight="1">
      <c r="A30" s="9" t="s">
        <v>327</v>
      </c>
      <c r="B30" s="37" t="s">
        <v>218</v>
      </c>
      <c r="C30" s="38" t="s">
        <v>228</v>
      </c>
      <c r="D30" s="40" t="s">
        <v>328</v>
      </c>
      <c r="E30" s="38"/>
      <c r="F30" s="35">
        <f>SUM(F31)</f>
        <v>1422000</v>
      </c>
    </row>
    <row r="31" spans="1:6" ht="29.25" customHeight="1">
      <c r="A31" s="47" t="s">
        <v>303</v>
      </c>
      <c r="B31" s="37" t="s">
        <v>218</v>
      </c>
      <c r="C31" s="38" t="s">
        <v>228</v>
      </c>
      <c r="D31" s="40" t="s">
        <v>329</v>
      </c>
      <c r="E31" s="38"/>
      <c r="F31" s="35">
        <f>SUM(F32:F32)</f>
        <v>1422000</v>
      </c>
    </row>
    <row r="32" spans="1:6" ht="48" customHeight="1">
      <c r="A32" s="51" t="s">
        <v>294</v>
      </c>
      <c r="B32" s="37" t="s">
        <v>218</v>
      </c>
      <c r="C32" s="38" t="s">
        <v>228</v>
      </c>
      <c r="D32" s="40" t="s">
        <v>329</v>
      </c>
      <c r="E32" s="38" t="s">
        <v>221</v>
      </c>
      <c r="F32" s="35">
        <v>1422000</v>
      </c>
    </row>
    <row r="33" spans="1:6" ht="63" customHeight="1">
      <c r="A33" s="57" t="s">
        <v>109</v>
      </c>
      <c r="B33" s="38" t="s">
        <v>218</v>
      </c>
      <c r="C33" s="38" t="s">
        <v>228</v>
      </c>
      <c r="D33" s="40" t="s">
        <v>330</v>
      </c>
      <c r="E33" s="38"/>
      <c r="F33" s="35">
        <f>SUM(F35+F37)</f>
        <v>948000</v>
      </c>
    </row>
    <row r="34" spans="1:6" ht="32.25" customHeight="1">
      <c r="A34" s="57" t="s">
        <v>331</v>
      </c>
      <c r="B34" s="38" t="s">
        <v>218</v>
      </c>
      <c r="C34" s="38" t="s">
        <v>228</v>
      </c>
      <c r="D34" s="40" t="s">
        <v>332</v>
      </c>
      <c r="E34" s="38"/>
      <c r="F34" s="35">
        <f>SUM(F35+F37)</f>
        <v>948000</v>
      </c>
    </row>
    <row r="35" spans="1:6" ht="33" customHeight="1">
      <c r="A35" s="57" t="s">
        <v>295</v>
      </c>
      <c r="B35" s="38" t="s">
        <v>218</v>
      </c>
      <c r="C35" s="38" t="s">
        <v>228</v>
      </c>
      <c r="D35" s="40" t="s">
        <v>333</v>
      </c>
      <c r="E35" s="38"/>
      <c r="F35" s="35">
        <f>SUM(F36:F36)</f>
        <v>711000</v>
      </c>
    </row>
    <row r="36" spans="1:6" ht="45.75" customHeight="1">
      <c r="A36" s="51" t="s">
        <v>294</v>
      </c>
      <c r="B36" s="38" t="s">
        <v>218</v>
      </c>
      <c r="C36" s="38" t="s">
        <v>228</v>
      </c>
      <c r="D36" s="40" t="s">
        <v>334</v>
      </c>
      <c r="E36" s="38" t="s">
        <v>221</v>
      </c>
      <c r="F36" s="35">
        <v>711000</v>
      </c>
    </row>
    <row r="37" spans="1:6" ht="30">
      <c r="A37" s="44" t="s">
        <v>267</v>
      </c>
      <c r="B37" s="38" t="s">
        <v>218</v>
      </c>
      <c r="C37" s="38" t="s">
        <v>228</v>
      </c>
      <c r="D37" s="40" t="s">
        <v>335</v>
      </c>
      <c r="E37" s="38"/>
      <c r="F37" s="35">
        <f>SUM(F38)</f>
        <v>237000</v>
      </c>
    </row>
    <row r="38" spans="1:6" ht="45">
      <c r="A38" s="51" t="s">
        <v>294</v>
      </c>
      <c r="B38" s="38" t="s">
        <v>218</v>
      </c>
      <c r="C38" s="38" t="s">
        <v>228</v>
      </c>
      <c r="D38" s="40" t="s">
        <v>335</v>
      </c>
      <c r="E38" s="38" t="s">
        <v>221</v>
      </c>
      <c r="F38" s="35">
        <v>237000</v>
      </c>
    </row>
    <row r="39" spans="1:6" ht="35.25" customHeight="1">
      <c r="A39" s="8" t="s">
        <v>258</v>
      </c>
      <c r="B39" s="43" t="s">
        <v>218</v>
      </c>
      <c r="C39" s="43" t="s">
        <v>228</v>
      </c>
      <c r="D39" s="42" t="s">
        <v>336</v>
      </c>
      <c r="E39" s="43"/>
      <c r="F39" s="34">
        <f>SUM(F40)</f>
        <v>213669</v>
      </c>
    </row>
    <row r="40" spans="1:6" ht="49.5" customHeight="1">
      <c r="A40" s="92" t="s">
        <v>337</v>
      </c>
      <c r="B40" s="38" t="s">
        <v>218</v>
      </c>
      <c r="C40" s="38" t="s">
        <v>228</v>
      </c>
      <c r="D40" s="38" t="s">
        <v>338</v>
      </c>
      <c r="E40" s="38"/>
      <c r="F40" s="35">
        <f>SUM(F41)</f>
        <v>213669</v>
      </c>
    </row>
    <row r="41" spans="1:6" ht="46.5" customHeight="1">
      <c r="A41" s="9" t="s">
        <v>339</v>
      </c>
      <c r="B41" s="38" t="s">
        <v>218</v>
      </c>
      <c r="C41" s="38" t="s">
        <v>228</v>
      </c>
      <c r="D41" s="38" t="s">
        <v>340</v>
      </c>
      <c r="E41" s="38"/>
      <c r="F41" s="35">
        <f>SUM(F42+F44)</f>
        <v>213669</v>
      </c>
    </row>
    <row r="42" spans="1:6" ht="15.75" customHeight="1">
      <c r="A42" s="78" t="s">
        <v>206</v>
      </c>
      <c r="B42" s="38" t="s">
        <v>218</v>
      </c>
      <c r="C42" s="38" t="s">
        <v>228</v>
      </c>
      <c r="D42" s="38" t="s">
        <v>341</v>
      </c>
      <c r="E42" s="38"/>
      <c r="F42" s="35">
        <f>SUM(F43:F43)</f>
        <v>198669</v>
      </c>
    </row>
    <row r="43" spans="1:6" ht="46.5" customHeight="1">
      <c r="A43" s="51" t="s">
        <v>294</v>
      </c>
      <c r="B43" s="38" t="s">
        <v>218</v>
      </c>
      <c r="C43" s="38" t="s">
        <v>228</v>
      </c>
      <c r="D43" s="38" t="s">
        <v>342</v>
      </c>
      <c r="E43" s="38" t="s">
        <v>221</v>
      </c>
      <c r="F43" s="35">
        <v>198669</v>
      </c>
    </row>
    <row r="44" spans="1:6" ht="19.5" customHeight="1">
      <c r="A44" s="57" t="s">
        <v>114</v>
      </c>
      <c r="B44" s="38" t="s">
        <v>218</v>
      </c>
      <c r="C44" s="38" t="s">
        <v>228</v>
      </c>
      <c r="D44" s="38" t="s">
        <v>113</v>
      </c>
      <c r="E44" s="38"/>
      <c r="F44" s="35">
        <f>SUM(F45)</f>
        <v>15000</v>
      </c>
    </row>
    <row r="45" spans="1:6" ht="17.25" customHeight="1">
      <c r="A45" s="44" t="s">
        <v>163</v>
      </c>
      <c r="B45" s="38" t="s">
        <v>218</v>
      </c>
      <c r="C45" s="38" t="s">
        <v>228</v>
      </c>
      <c r="D45" s="38" t="s">
        <v>113</v>
      </c>
      <c r="E45" s="38" t="s">
        <v>224</v>
      </c>
      <c r="F45" s="35">
        <v>15000</v>
      </c>
    </row>
    <row r="46" spans="1:6" ht="17.25" customHeight="1">
      <c r="A46" s="53" t="s">
        <v>433</v>
      </c>
      <c r="B46" s="43" t="s">
        <v>218</v>
      </c>
      <c r="C46" s="43" t="s">
        <v>228</v>
      </c>
      <c r="D46" s="43" t="s">
        <v>417</v>
      </c>
      <c r="E46" s="43"/>
      <c r="F46" s="34">
        <f>SUM(F47)</f>
        <v>237000</v>
      </c>
    </row>
    <row r="47" spans="1:6" ht="27.75" customHeight="1">
      <c r="A47" s="44" t="s">
        <v>428</v>
      </c>
      <c r="B47" s="38" t="s">
        <v>218</v>
      </c>
      <c r="C47" s="37" t="s">
        <v>228</v>
      </c>
      <c r="D47" s="40" t="s">
        <v>429</v>
      </c>
      <c r="E47" s="38"/>
      <c r="F47" s="35">
        <f>SUM(F48)</f>
        <v>237000</v>
      </c>
    </row>
    <row r="48" spans="1:6" ht="30" customHeight="1">
      <c r="A48" s="44" t="s">
        <v>430</v>
      </c>
      <c r="B48" s="38" t="s">
        <v>218</v>
      </c>
      <c r="C48" s="37" t="s">
        <v>228</v>
      </c>
      <c r="D48" s="40" t="s">
        <v>431</v>
      </c>
      <c r="E48" s="38"/>
      <c r="F48" s="35">
        <f>SUM(F49)</f>
        <v>237000</v>
      </c>
    </row>
    <row r="49" spans="1:6" ht="18.75" customHeight="1">
      <c r="A49" s="78" t="s">
        <v>254</v>
      </c>
      <c r="B49" s="38" t="s">
        <v>218</v>
      </c>
      <c r="C49" s="38" t="s">
        <v>228</v>
      </c>
      <c r="D49" s="40" t="s">
        <v>432</v>
      </c>
      <c r="E49" s="38"/>
      <c r="F49" s="35">
        <f>SUM(F50:F50)</f>
        <v>237000</v>
      </c>
    </row>
    <row r="50" spans="1:6" ht="28.5" customHeight="1">
      <c r="A50" s="51" t="s">
        <v>294</v>
      </c>
      <c r="B50" s="38" t="s">
        <v>218</v>
      </c>
      <c r="C50" s="38" t="s">
        <v>228</v>
      </c>
      <c r="D50" s="40" t="s">
        <v>432</v>
      </c>
      <c r="E50" s="38" t="s">
        <v>221</v>
      </c>
      <c r="F50" s="35">
        <v>237000</v>
      </c>
    </row>
    <row r="51" spans="1:6" ht="17.25" customHeight="1">
      <c r="A51" s="97" t="s">
        <v>154</v>
      </c>
      <c r="B51" s="43" t="s">
        <v>218</v>
      </c>
      <c r="C51" s="43" t="s">
        <v>228</v>
      </c>
      <c r="D51" s="43" t="s">
        <v>343</v>
      </c>
      <c r="E51" s="43"/>
      <c r="F51" s="34">
        <f>SUM(F52)</f>
        <v>16431100</v>
      </c>
    </row>
    <row r="52" spans="1:6" ht="18" customHeight="1">
      <c r="A52" s="98" t="s">
        <v>155</v>
      </c>
      <c r="B52" s="38" t="s">
        <v>218</v>
      </c>
      <c r="C52" s="38" t="s">
        <v>228</v>
      </c>
      <c r="D52" s="38" t="s">
        <v>344</v>
      </c>
      <c r="E52" s="38"/>
      <c r="F52" s="35">
        <f>SUM(F53,)</f>
        <v>16431100</v>
      </c>
    </row>
    <row r="53" spans="1:6" ht="16.5" customHeight="1">
      <c r="A53" s="47" t="s">
        <v>293</v>
      </c>
      <c r="B53" s="38" t="s">
        <v>218</v>
      </c>
      <c r="C53" s="38" t="s">
        <v>228</v>
      </c>
      <c r="D53" s="38" t="s">
        <v>345</v>
      </c>
      <c r="E53" s="38"/>
      <c r="F53" s="35">
        <f>SUM(F54:F56)</f>
        <v>16431100</v>
      </c>
    </row>
    <row r="54" spans="1:6" ht="47.25" customHeight="1">
      <c r="A54" s="51" t="s">
        <v>294</v>
      </c>
      <c r="B54" s="38" t="s">
        <v>218</v>
      </c>
      <c r="C54" s="38" t="s">
        <v>228</v>
      </c>
      <c r="D54" s="38" t="s">
        <v>345</v>
      </c>
      <c r="E54" s="38" t="s">
        <v>221</v>
      </c>
      <c r="F54" s="35">
        <v>14742700</v>
      </c>
    </row>
    <row r="55" spans="1:6" ht="14.25" customHeight="1">
      <c r="A55" s="44" t="s">
        <v>163</v>
      </c>
      <c r="B55" s="38" t="s">
        <v>218</v>
      </c>
      <c r="C55" s="38" t="s">
        <v>228</v>
      </c>
      <c r="D55" s="38" t="s">
        <v>345</v>
      </c>
      <c r="E55" s="38" t="s">
        <v>224</v>
      </c>
      <c r="F55" s="35">
        <v>1635500</v>
      </c>
    </row>
    <row r="56" spans="1:6" ht="18" customHeight="1">
      <c r="A56" s="47" t="s">
        <v>226</v>
      </c>
      <c r="B56" s="38" t="s">
        <v>218</v>
      </c>
      <c r="C56" s="38" t="s">
        <v>228</v>
      </c>
      <c r="D56" s="38" t="s">
        <v>345</v>
      </c>
      <c r="E56" s="38" t="s">
        <v>225</v>
      </c>
      <c r="F56" s="35">
        <v>52900</v>
      </c>
    </row>
    <row r="57" spans="1:6" ht="15.75" customHeight="1">
      <c r="A57" s="49" t="s">
        <v>256</v>
      </c>
      <c r="B57" s="43" t="s">
        <v>218</v>
      </c>
      <c r="C57" s="43" t="s">
        <v>228</v>
      </c>
      <c r="D57" s="42" t="s">
        <v>346</v>
      </c>
      <c r="E57" s="43"/>
      <c r="F57" s="34">
        <f>SUM(F58)</f>
        <v>237000</v>
      </c>
    </row>
    <row r="58" spans="1:6" ht="20.25" customHeight="1">
      <c r="A58" s="57" t="s">
        <v>257</v>
      </c>
      <c r="B58" s="38" t="s">
        <v>218</v>
      </c>
      <c r="C58" s="38" t="s">
        <v>228</v>
      </c>
      <c r="D58" s="40" t="s">
        <v>347</v>
      </c>
      <c r="E58" s="38"/>
      <c r="F58" s="35">
        <f>SUM(F59)</f>
        <v>237000</v>
      </c>
    </row>
    <row r="59" spans="1:6" ht="31.5" customHeight="1">
      <c r="A59" s="9" t="s">
        <v>205</v>
      </c>
      <c r="B59" s="38" t="s">
        <v>218</v>
      </c>
      <c r="C59" s="38" t="s">
        <v>228</v>
      </c>
      <c r="D59" s="40" t="s">
        <v>348</v>
      </c>
      <c r="E59" s="38"/>
      <c r="F59" s="35">
        <f>SUM(F60)</f>
        <v>237000</v>
      </c>
    </row>
    <row r="60" spans="1:6" ht="46.5" customHeight="1">
      <c r="A60" s="51" t="s">
        <v>294</v>
      </c>
      <c r="B60" s="38" t="s">
        <v>218</v>
      </c>
      <c r="C60" s="38" t="s">
        <v>228</v>
      </c>
      <c r="D60" s="40" t="s">
        <v>349</v>
      </c>
      <c r="E60" s="38" t="s">
        <v>221</v>
      </c>
      <c r="F60" s="35">
        <v>237000</v>
      </c>
    </row>
    <row r="61" spans="1:6" ht="36" customHeight="1">
      <c r="A61" s="49" t="s">
        <v>290</v>
      </c>
      <c r="B61" s="43" t="s">
        <v>218</v>
      </c>
      <c r="C61" s="43" t="s">
        <v>289</v>
      </c>
      <c r="D61" s="43"/>
      <c r="E61" s="43"/>
      <c r="F61" s="34">
        <f>SUM(F62)</f>
        <v>904000</v>
      </c>
    </row>
    <row r="62" spans="1:6" ht="17.25" customHeight="1">
      <c r="A62" s="79" t="s">
        <v>260</v>
      </c>
      <c r="B62" s="38" t="s">
        <v>218</v>
      </c>
      <c r="C62" s="38" t="s">
        <v>289</v>
      </c>
      <c r="D62" s="38" t="s">
        <v>350</v>
      </c>
      <c r="E62" s="38"/>
      <c r="F62" s="35">
        <f>SUM(F63+F66)</f>
        <v>904000</v>
      </c>
    </row>
    <row r="63" spans="1:6" ht="21.75" customHeight="1">
      <c r="A63" s="79" t="s">
        <v>261</v>
      </c>
      <c r="B63" s="38" t="s">
        <v>218</v>
      </c>
      <c r="C63" s="38" t="s">
        <v>289</v>
      </c>
      <c r="D63" s="38" t="s">
        <v>351</v>
      </c>
      <c r="E63" s="38"/>
      <c r="F63" s="35">
        <f>SUM(F64)</f>
        <v>574000</v>
      </c>
    </row>
    <row r="64" spans="1:6" ht="15" customHeight="1">
      <c r="A64" s="47" t="s">
        <v>293</v>
      </c>
      <c r="B64" s="38" t="s">
        <v>218</v>
      </c>
      <c r="C64" s="38" t="s">
        <v>289</v>
      </c>
      <c r="D64" s="38" t="s">
        <v>352</v>
      </c>
      <c r="E64" s="38"/>
      <c r="F64" s="35">
        <f>SUM(F65)</f>
        <v>574000</v>
      </c>
    </row>
    <row r="65" spans="1:6" ht="47.25" customHeight="1">
      <c r="A65" s="52" t="s">
        <v>294</v>
      </c>
      <c r="B65" s="38" t="s">
        <v>262</v>
      </c>
      <c r="C65" s="38" t="s">
        <v>263</v>
      </c>
      <c r="D65" s="38" t="s">
        <v>352</v>
      </c>
      <c r="E65" s="38" t="s">
        <v>221</v>
      </c>
      <c r="F65" s="35">
        <v>574000</v>
      </c>
    </row>
    <row r="66" spans="1:6" ht="15.75" customHeight="1">
      <c r="A66" s="51" t="s">
        <v>91</v>
      </c>
      <c r="B66" s="38" t="s">
        <v>218</v>
      </c>
      <c r="C66" s="38" t="s">
        <v>289</v>
      </c>
      <c r="D66" s="38" t="s">
        <v>87</v>
      </c>
      <c r="E66" s="38"/>
      <c r="F66" s="35">
        <f>SUM(F67)</f>
        <v>330000</v>
      </c>
    </row>
    <row r="67" spans="1:6" ht="18" customHeight="1">
      <c r="A67" s="47" t="s">
        <v>293</v>
      </c>
      <c r="B67" s="38" t="s">
        <v>218</v>
      </c>
      <c r="C67" s="38" t="s">
        <v>289</v>
      </c>
      <c r="D67" s="38" t="s">
        <v>92</v>
      </c>
      <c r="E67" s="38"/>
      <c r="F67" s="35">
        <f>SUM(F68+F69)</f>
        <v>330000</v>
      </c>
    </row>
    <row r="68" spans="1:6" ht="48" customHeight="1">
      <c r="A68" s="52" t="s">
        <v>294</v>
      </c>
      <c r="B68" s="38" t="s">
        <v>218</v>
      </c>
      <c r="C68" s="38" t="s">
        <v>289</v>
      </c>
      <c r="D68" s="38" t="s">
        <v>92</v>
      </c>
      <c r="E68" s="38" t="s">
        <v>221</v>
      </c>
      <c r="F68" s="35">
        <v>326000</v>
      </c>
    </row>
    <row r="69" spans="1:6" ht="18" customHeight="1">
      <c r="A69" s="44" t="s">
        <v>163</v>
      </c>
      <c r="B69" s="38" t="s">
        <v>218</v>
      </c>
      <c r="C69" s="38" t="s">
        <v>289</v>
      </c>
      <c r="D69" s="38" t="s">
        <v>92</v>
      </c>
      <c r="E69" s="38" t="s">
        <v>224</v>
      </c>
      <c r="F69" s="35">
        <v>4000</v>
      </c>
    </row>
    <row r="70" spans="1:6" ht="15">
      <c r="A70" s="49" t="s">
        <v>297</v>
      </c>
      <c r="B70" s="43" t="s">
        <v>218</v>
      </c>
      <c r="C70" s="42">
        <v>11</v>
      </c>
      <c r="D70" s="42"/>
      <c r="E70" s="38"/>
      <c r="F70" s="34">
        <f>SUM(F71)</f>
        <v>500000</v>
      </c>
    </row>
    <row r="71" spans="1:6" ht="15">
      <c r="A71" s="57" t="s">
        <v>296</v>
      </c>
      <c r="B71" s="38" t="s">
        <v>218</v>
      </c>
      <c r="C71" s="40">
        <v>11</v>
      </c>
      <c r="D71" s="40" t="s">
        <v>353</v>
      </c>
      <c r="E71" s="38"/>
      <c r="F71" s="35">
        <f>SUM(F72)</f>
        <v>500000</v>
      </c>
    </row>
    <row r="72" spans="1:6" ht="17.25" customHeight="1">
      <c r="A72" s="57" t="s">
        <v>297</v>
      </c>
      <c r="B72" s="38" t="s">
        <v>218</v>
      </c>
      <c r="C72" s="40">
        <v>11</v>
      </c>
      <c r="D72" s="40" t="s">
        <v>354</v>
      </c>
      <c r="E72" s="38"/>
      <c r="F72" s="35">
        <f>SUM(F73)</f>
        <v>500000</v>
      </c>
    </row>
    <row r="73" spans="1:6" ht="15" customHeight="1">
      <c r="A73" s="47" t="s">
        <v>201</v>
      </c>
      <c r="B73" s="38" t="s">
        <v>218</v>
      </c>
      <c r="C73" s="40">
        <v>11</v>
      </c>
      <c r="D73" s="40" t="s">
        <v>355</v>
      </c>
      <c r="E73" s="38"/>
      <c r="F73" s="35">
        <f>SUM(F74)</f>
        <v>500000</v>
      </c>
    </row>
    <row r="74" spans="1:6" ht="18" customHeight="1">
      <c r="A74" s="47" t="s">
        <v>226</v>
      </c>
      <c r="B74" s="38" t="s">
        <v>218</v>
      </c>
      <c r="C74" s="40">
        <v>11</v>
      </c>
      <c r="D74" s="40" t="s">
        <v>355</v>
      </c>
      <c r="E74" s="38" t="s">
        <v>225</v>
      </c>
      <c r="F74" s="35">
        <v>500000</v>
      </c>
    </row>
    <row r="75" spans="1:6" ht="22.5" customHeight="1">
      <c r="A75" s="49" t="s">
        <v>230</v>
      </c>
      <c r="B75" s="43" t="s">
        <v>218</v>
      </c>
      <c r="C75" s="42">
        <v>13</v>
      </c>
      <c r="D75" s="42"/>
      <c r="E75" s="38"/>
      <c r="F75" s="34">
        <f>SUM(F76+F84+F108+F115+F121+F102+F89)</f>
        <v>17583505</v>
      </c>
    </row>
    <row r="76" spans="1:6" ht="30.75" customHeight="1">
      <c r="A76" s="8" t="s">
        <v>259</v>
      </c>
      <c r="B76" s="43" t="s">
        <v>218</v>
      </c>
      <c r="C76" s="42">
        <v>13</v>
      </c>
      <c r="D76" s="42" t="s">
        <v>324</v>
      </c>
      <c r="E76" s="43"/>
      <c r="F76" s="34">
        <f>SUM(F77)</f>
        <v>162400</v>
      </c>
    </row>
    <row r="77" spans="1:6" ht="47.25" customHeight="1">
      <c r="A77" s="9" t="s">
        <v>325</v>
      </c>
      <c r="B77" s="38" t="s">
        <v>218</v>
      </c>
      <c r="C77" s="40">
        <v>13</v>
      </c>
      <c r="D77" s="40" t="s">
        <v>326</v>
      </c>
      <c r="E77" s="38"/>
      <c r="F77" s="35">
        <f>SUM(F79+F81)</f>
        <v>162400</v>
      </c>
    </row>
    <row r="78" spans="1:6" ht="35.25" customHeight="1">
      <c r="A78" s="9" t="s">
        <v>356</v>
      </c>
      <c r="B78" s="38" t="s">
        <v>218</v>
      </c>
      <c r="C78" s="40">
        <v>13</v>
      </c>
      <c r="D78" s="40" t="s">
        <v>104</v>
      </c>
      <c r="E78" s="38"/>
      <c r="F78" s="35">
        <f>SUM(F79)</f>
        <v>112400</v>
      </c>
    </row>
    <row r="79" spans="1:6" ht="34.5" customHeight="1">
      <c r="A79" s="47" t="s">
        <v>298</v>
      </c>
      <c r="B79" s="38" t="s">
        <v>218</v>
      </c>
      <c r="C79" s="40">
        <v>13</v>
      </c>
      <c r="D79" s="40" t="s">
        <v>103</v>
      </c>
      <c r="E79" s="38"/>
      <c r="F79" s="35">
        <f>SUM(F80)</f>
        <v>112400</v>
      </c>
    </row>
    <row r="80" spans="1:6" ht="30">
      <c r="A80" s="47" t="s">
        <v>313</v>
      </c>
      <c r="B80" s="38" t="s">
        <v>218</v>
      </c>
      <c r="C80" s="40">
        <v>13</v>
      </c>
      <c r="D80" s="40" t="s">
        <v>103</v>
      </c>
      <c r="E80" s="38" t="s">
        <v>306</v>
      </c>
      <c r="F80" s="35">
        <v>112400</v>
      </c>
    </row>
    <row r="81" spans="1:6" ht="33" customHeight="1">
      <c r="A81" s="47" t="s">
        <v>52</v>
      </c>
      <c r="B81" s="38" t="s">
        <v>218</v>
      </c>
      <c r="C81" s="40">
        <v>13</v>
      </c>
      <c r="D81" s="40" t="s">
        <v>53</v>
      </c>
      <c r="E81" s="38"/>
      <c r="F81" s="35">
        <f>SUM(F82)</f>
        <v>50000</v>
      </c>
    </row>
    <row r="82" spans="1:6" ht="15">
      <c r="A82" s="44" t="s">
        <v>200</v>
      </c>
      <c r="B82" s="38" t="s">
        <v>218</v>
      </c>
      <c r="C82" s="40">
        <v>13</v>
      </c>
      <c r="D82" s="40" t="s">
        <v>74</v>
      </c>
      <c r="E82" s="38"/>
      <c r="F82" s="35">
        <f>SUM(F83)</f>
        <v>50000</v>
      </c>
    </row>
    <row r="83" spans="1:6" ht="15">
      <c r="A83" s="44" t="s">
        <v>163</v>
      </c>
      <c r="B83" s="38" t="s">
        <v>218</v>
      </c>
      <c r="C83" s="40">
        <v>13</v>
      </c>
      <c r="D83" s="40" t="s">
        <v>74</v>
      </c>
      <c r="E83" s="38" t="s">
        <v>224</v>
      </c>
      <c r="F83" s="35">
        <v>50000</v>
      </c>
    </row>
    <row r="84" spans="1:6" ht="29.25">
      <c r="A84" s="8" t="s">
        <v>358</v>
      </c>
      <c r="B84" s="43" t="s">
        <v>218</v>
      </c>
      <c r="C84" s="42">
        <v>13</v>
      </c>
      <c r="D84" s="42" t="s">
        <v>359</v>
      </c>
      <c r="E84" s="43"/>
      <c r="F84" s="34">
        <f>SUM(F85)</f>
        <v>50000</v>
      </c>
    </row>
    <row r="85" spans="1:6" ht="45">
      <c r="A85" s="9" t="s">
        <v>360</v>
      </c>
      <c r="B85" s="38" t="s">
        <v>218</v>
      </c>
      <c r="C85" s="40">
        <v>13</v>
      </c>
      <c r="D85" s="40" t="s">
        <v>361</v>
      </c>
      <c r="E85" s="38"/>
      <c r="F85" s="35">
        <f>SUM(F88)</f>
        <v>50000</v>
      </c>
    </row>
    <row r="86" spans="1:6" ht="30">
      <c r="A86" s="9" t="s">
        <v>362</v>
      </c>
      <c r="B86" s="38" t="s">
        <v>218</v>
      </c>
      <c r="C86" s="40">
        <v>13</v>
      </c>
      <c r="D86" s="40" t="s">
        <v>363</v>
      </c>
      <c r="E86" s="38"/>
      <c r="F86" s="35">
        <f>SUM(F88)</f>
        <v>50000</v>
      </c>
    </row>
    <row r="87" spans="1:6" ht="15">
      <c r="A87" s="9" t="s">
        <v>364</v>
      </c>
      <c r="B87" s="38" t="s">
        <v>218</v>
      </c>
      <c r="C87" s="40">
        <v>13</v>
      </c>
      <c r="D87" s="40" t="s">
        <v>365</v>
      </c>
      <c r="E87" s="38"/>
      <c r="F87" s="35">
        <f>SUM(F88)</f>
        <v>50000</v>
      </c>
    </row>
    <row r="88" spans="1:6" ht="15">
      <c r="A88" s="44" t="s">
        <v>163</v>
      </c>
      <c r="B88" s="38" t="s">
        <v>218</v>
      </c>
      <c r="C88" s="40">
        <v>13</v>
      </c>
      <c r="D88" s="40" t="s">
        <v>365</v>
      </c>
      <c r="E88" s="38" t="s">
        <v>224</v>
      </c>
      <c r="F88" s="35">
        <v>50000</v>
      </c>
    </row>
    <row r="89" spans="1:6" ht="29.25">
      <c r="A89" s="116" t="s">
        <v>180</v>
      </c>
      <c r="B89" s="43" t="s">
        <v>218</v>
      </c>
      <c r="C89" s="42">
        <v>13</v>
      </c>
      <c r="D89" s="42" t="s">
        <v>181</v>
      </c>
      <c r="E89" s="43"/>
      <c r="F89" s="34">
        <f>SUM(F90+F95+F98)</f>
        <v>57500</v>
      </c>
    </row>
    <row r="90" spans="1:6" ht="45">
      <c r="A90" s="117" t="s">
        <v>188</v>
      </c>
      <c r="B90" s="38" t="s">
        <v>218</v>
      </c>
      <c r="C90" s="40">
        <v>13</v>
      </c>
      <c r="D90" s="40" t="s">
        <v>185</v>
      </c>
      <c r="E90" s="38"/>
      <c r="F90" s="35">
        <f>SUM(F91)</f>
        <v>1500</v>
      </c>
    </row>
    <row r="91" spans="1:6" ht="45">
      <c r="A91" s="119" t="s">
        <v>529</v>
      </c>
      <c r="B91" s="38" t="s">
        <v>218</v>
      </c>
      <c r="C91" s="40">
        <v>13</v>
      </c>
      <c r="D91" s="40" t="s">
        <v>186</v>
      </c>
      <c r="E91" s="38"/>
      <c r="F91" s="35">
        <f>SUM(F92)</f>
        <v>1500</v>
      </c>
    </row>
    <row r="92" spans="1:6" ht="30">
      <c r="A92" s="117" t="s">
        <v>190</v>
      </c>
      <c r="B92" s="38" t="s">
        <v>218</v>
      </c>
      <c r="C92" s="40">
        <v>13</v>
      </c>
      <c r="D92" s="40" t="s">
        <v>187</v>
      </c>
      <c r="E92" s="38"/>
      <c r="F92" s="35">
        <f>SUM(F93)</f>
        <v>1500</v>
      </c>
    </row>
    <row r="93" spans="1:6" ht="15">
      <c r="A93" s="44" t="s">
        <v>163</v>
      </c>
      <c r="B93" s="38" t="s">
        <v>218</v>
      </c>
      <c r="C93" s="40">
        <v>13</v>
      </c>
      <c r="D93" s="40" t="s">
        <v>187</v>
      </c>
      <c r="E93" s="38" t="s">
        <v>224</v>
      </c>
      <c r="F93" s="35">
        <v>1500</v>
      </c>
    </row>
    <row r="94" spans="1:6" ht="47.25">
      <c r="A94" s="125" t="s">
        <v>531</v>
      </c>
      <c r="B94" s="127" t="s">
        <v>218</v>
      </c>
      <c r="C94" s="128">
        <v>13</v>
      </c>
      <c r="D94" s="128" t="s">
        <v>183</v>
      </c>
      <c r="E94" s="127"/>
      <c r="F94" s="129">
        <f>SUM(F95)</f>
        <v>35000</v>
      </c>
    </row>
    <row r="95" spans="1:6" ht="31.5">
      <c r="A95" s="126" t="s">
        <v>530</v>
      </c>
      <c r="B95" s="38" t="s">
        <v>218</v>
      </c>
      <c r="C95" s="40">
        <v>13</v>
      </c>
      <c r="D95" s="40" t="s">
        <v>197</v>
      </c>
      <c r="E95" s="38"/>
      <c r="F95" s="35">
        <f>SUM(F96)</f>
        <v>35000</v>
      </c>
    </row>
    <row r="96" spans="1:6" ht="30">
      <c r="A96" s="99" t="s">
        <v>190</v>
      </c>
      <c r="B96" s="38" t="s">
        <v>218</v>
      </c>
      <c r="C96" s="40">
        <v>13</v>
      </c>
      <c r="D96" s="40" t="s">
        <v>184</v>
      </c>
      <c r="E96" s="38"/>
      <c r="F96" s="35">
        <f>SUM(F97)</f>
        <v>35000</v>
      </c>
    </row>
    <row r="97" spans="1:6" ht="15">
      <c r="A97" s="44" t="s">
        <v>163</v>
      </c>
      <c r="B97" s="38" t="s">
        <v>218</v>
      </c>
      <c r="C97" s="40">
        <v>13</v>
      </c>
      <c r="D97" s="40" t="s">
        <v>184</v>
      </c>
      <c r="E97" s="38" t="s">
        <v>224</v>
      </c>
      <c r="F97" s="35">
        <v>35000</v>
      </c>
    </row>
    <row r="98" spans="1:6" ht="30">
      <c r="A98" s="118" t="s">
        <v>196</v>
      </c>
      <c r="B98" s="38" t="s">
        <v>218</v>
      </c>
      <c r="C98" s="40">
        <v>13</v>
      </c>
      <c r="D98" s="40" t="s">
        <v>191</v>
      </c>
      <c r="E98" s="38"/>
      <c r="F98" s="35">
        <f>SUM(F99)</f>
        <v>21000</v>
      </c>
    </row>
    <row r="99" spans="1:6" ht="30">
      <c r="A99" s="84" t="s">
        <v>195</v>
      </c>
      <c r="B99" s="38" t="s">
        <v>218</v>
      </c>
      <c r="C99" s="40">
        <v>13</v>
      </c>
      <c r="D99" s="40" t="s">
        <v>192</v>
      </c>
      <c r="E99" s="38"/>
      <c r="F99" s="35">
        <f>SUM(F100)</f>
        <v>21000</v>
      </c>
    </row>
    <row r="100" spans="1:6" ht="15">
      <c r="A100" s="117" t="s">
        <v>194</v>
      </c>
      <c r="B100" s="38" t="s">
        <v>218</v>
      </c>
      <c r="C100" s="40">
        <v>13</v>
      </c>
      <c r="D100" s="40" t="s">
        <v>193</v>
      </c>
      <c r="E100" s="38"/>
      <c r="F100" s="35">
        <f>SUM(F101)</f>
        <v>21000</v>
      </c>
    </row>
    <row r="101" spans="1:6" ht="15">
      <c r="A101" s="44" t="s">
        <v>163</v>
      </c>
      <c r="B101" s="38" t="s">
        <v>218</v>
      </c>
      <c r="C101" s="40">
        <v>13</v>
      </c>
      <c r="D101" s="40" t="s">
        <v>193</v>
      </c>
      <c r="E101" s="38" t="s">
        <v>224</v>
      </c>
      <c r="F101" s="35">
        <v>21000</v>
      </c>
    </row>
    <row r="102" spans="1:6" ht="29.25">
      <c r="A102" s="45" t="s">
        <v>366</v>
      </c>
      <c r="B102" s="43" t="s">
        <v>218</v>
      </c>
      <c r="C102" s="42">
        <v>13</v>
      </c>
      <c r="D102" s="42" t="s">
        <v>367</v>
      </c>
      <c r="E102" s="43"/>
      <c r="F102" s="34">
        <f>SUM(F103)</f>
        <v>130000</v>
      </c>
    </row>
    <row r="103" spans="1:6" ht="45">
      <c r="A103" s="9" t="s">
        <v>368</v>
      </c>
      <c r="B103" s="38" t="s">
        <v>262</v>
      </c>
      <c r="C103" s="40">
        <v>13</v>
      </c>
      <c r="D103" s="40" t="s">
        <v>369</v>
      </c>
      <c r="E103" s="38"/>
      <c r="F103" s="35">
        <f>SUM(F105)</f>
        <v>130000</v>
      </c>
    </row>
    <row r="104" spans="1:6" ht="19.5" customHeight="1">
      <c r="A104" s="9" t="s">
        <v>370</v>
      </c>
      <c r="B104" s="38" t="s">
        <v>218</v>
      </c>
      <c r="C104" s="40">
        <v>13</v>
      </c>
      <c r="D104" s="40" t="s">
        <v>371</v>
      </c>
      <c r="E104" s="38"/>
      <c r="F104" s="35">
        <f>SUM(F105)</f>
        <v>130000</v>
      </c>
    </row>
    <row r="105" spans="1:6" ht="15">
      <c r="A105" s="80" t="s">
        <v>255</v>
      </c>
      <c r="B105" s="38" t="s">
        <v>218</v>
      </c>
      <c r="C105" s="40">
        <v>13</v>
      </c>
      <c r="D105" s="40" t="s">
        <v>372</v>
      </c>
      <c r="E105" s="38"/>
      <c r="F105" s="35">
        <f>SUM(F107+F106)</f>
        <v>130000</v>
      </c>
    </row>
    <row r="106" spans="1:6" ht="45">
      <c r="A106" s="51" t="s">
        <v>294</v>
      </c>
      <c r="B106" s="38" t="s">
        <v>218</v>
      </c>
      <c r="C106" s="40">
        <v>13</v>
      </c>
      <c r="D106" s="40" t="s">
        <v>372</v>
      </c>
      <c r="E106" s="38" t="s">
        <v>221</v>
      </c>
      <c r="F106" s="35">
        <v>27000</v>
      </c>
    </row>
    <row r="107" spans="1:6" ht="15">
      <c r="A107" s="44" t="s">
        <v>163</v>
      </c>
      <c r="B107" s="38" t="s">
        <v>218</v>
      </c>
      <c r="C107" s="40">
        <v>13</v>
      </c>
      <c r="D107" s="40" t="s">
        <v>372</v>
      </c>
      <c r="E107" s="38" t="s">
        <v>224</v>
      </c>
      <c r="F107" s="35">
        <v>103000</v>
      </c>
    </row>
    <row r="108" spans="1:6" ht="21" customHeight="1">
      <c r="A108" s="74" t="s">
        <v>231</v>
      </c>
      <c r="B108" s="43" t="s">
        <v>218</v>
      </c>
      <c r="C108" s="42">
        <v>13</v>
      </c>
      <c r="D108" s="42" t="s">
        <v>373</v>
      </c>
      <c r="E108" s="43"/>
      <c r="F108" s="34">
        <f>SUM(F109)</f>
        <v>5369764</v>
      </c>
    </row>
    <row r="109" spans="1:6" ht="15">
      <c r="A109" s="79" t="s">
        <v>307</v>
      </c>
      <c r="B109" s="38" t="s">
        <v>218</v>
      </c>
      <c r="C109" s="40">
        <v>13</v>
      </c>
      <c r="D109" s="40" t="s">
        <v>374</v>
      </c>
      <c r="E109" s="38"/>
      <c r="F109" s="35">
        <f>SUM(F110+F113)</f>
        <v>5369764</v>
      </c>
    </row>
    <row r="110" spans="1:6" ht="15">
      <c r="A110" s="44" t="s">
        <v>200</v>
      </c>
      <c r="B110" s="38" t="s">
        <v>262</v>
      </c>
      <c r="C110" s="40">
        <v>13</v>
      </c>
      <c r="D110" s="40" t="s">
        <v>375</v>
      </c>
      <c r="E110" s="38"/>
      <c r="F110" s="35">
        <f>SUM(F111:F112)</f>
        <v>5249764</v>
      </c>
    </row>
    <row r="111" spans="1:6" ht="15">
      <c r="A111" s="44" t="s">
        <v>163</v>
      </c>
      <c r="B111" s="38" t="s">
        <v>218</v>
      </c>
      <c r="C111" s="40">
        <v>13</v>
      </c>
      <c r="D111" s="40" t="s">
        <v>375</v>
      </c>
      <c r="E111" s="38" t="s">
        <v>224</v>
      </c>
      <c r="F111" s="35">
        <v>138000</v>
      </c>
    </row>
    <row r="112" spans="1:6" ht="15">
      <c r="A112" s="47" t="s">
        <v>226</v>
      </c>
      <c r="B112" s="38" t="s">
        <v>218</v>
      </c>
      <c r="C112" s="40">
        <v>13</v>
      </c>
      <c r="D112" s="40" t="s">
        <v>375</v>
      </c>
      <c r="E112" s="38" t="s">
        <v>225</v>
      </c>
      <c r="F112" s="35">
        <v>5111764</v>
      </c>
    </row>
    <row r="113" spans="1:6" ht="15">
      <c r="A113" s="47" t="s">
        <v>136</v>
      </c>
      <c r="B113" s="38" t="s">
        <v>218</v>
      </c>
      <c r="C113" s="40">
        <v>13</v>
      </c>
      <c r="D113" s="40" t="s">
        <v>135</v>
      </c>
      <c r="E113" s="38"/>
      <c r="F113" s="35">
        <f>SUM(F114)</f>
        <v>120000</v>
      </c>
    </row>
    <row r="114" spans="1:6" ht="15">
      <c r="A114" s="44" t="s">
        <v>163</v>
      </c>
      <c r="B114" s="38" t="s">
        <v>218</v>
      </c>
      <c r="C114" s="40">
        <v>13</v>
      </c>
      <c r="D114" s="40" t="s">
        <v>135</v>
      </c>
      <c r="E114" s="38" t="s">
        <v>224</v>
      </c>
      <c r="F114" s="35">
        <v>120000</v>
      </c>
    </row>
    <row r="115" spans="1:6" ht="15">
      <c r="A115" s="81" t="s">
        <v>256</v>
      </c>
      <c r="B115" s="43" t="s">
        <v>218</v>
      </c>
      <c r="C115" s="42">
        <v>13</v>
      </c>
      <c r="D115" s="42" t="s">
        <v>346</v>
      </c>
      <c r="E115" s="43"/>
      <c r="F115" s="34">
        <f>SUM(F116)</f>
        <v>921152</v>
      </c>
    </row>
    <row r="116" spans="1:6" ht="15">
      <c r="A116" s="78" t="s">
        <v>257</v>
      </c>
      <c r="B116" s="38" t="s">
        <v>218</v>
      </c>
      <c r="C116" s="40">
        <v>13</v>
      </c>
      <c r="D116" s="40" t="s">
        <v>377</v>
      </c>
      <c r="E116" s="38"/>
      <c r="F116" s="35">
        <f>SUM(F117+F119)</f>
        <v>921152</v>
      </c>
    </row>
    <row r="117" spans="1:6" ht="61.5" customHeight="1">
      <c r="A117" s="80" t="s">
        <v>378</v>
      </c>
      <c r="B117" s="38" t="s">
        <v>218</v>
      </c>
      <c r="C117" s="40">
        <v>13</v>
      </c>
      <c r="D117" s="40" t="s">
        <v>379</v>
      </c>
      <c r="E117" s="38"/>
      <c r="F117" s="35">
        <f>SUM(F118:F118)</f>
        <v>891152</v>
      </c>
    </row>
    <row r="118" spans="1:6" ht="45">
      <c r="A118" s="51" t="s">
        <v>294</v>
      </c>
      <c r="B118" s="38" t="s">
        <v>218</v>
      </c>
      <c r="C118" s="40">
        <v>13</v>
      </c>
      <c r="D118" s="40" t="s">
        <v>379</v>
      </c>
      <c r="E118" s="38" t="s">
        <v>221</v>
      </c>
      <c r="F118" s="35">
        <v>891152</v>
      </c>
    </row>
    <row r="119" spans="1:6" ht="15">
      <c r="A119" s="51" t="s">
        <v>751</v>
      </c>
      <c r="B119" s="38" t="s">
        <v>218</v>
      </c>
      <c r="C119" s="40">
        <v>13</v>
      </c>
      <c r="D119" s="40" t="s">
        <v>752</v>
      </c>
      <c r="E119" s="38"/>
      <c r="F119" s="35">
        <f>SUM(F120)</f>
        <v>30000</v>
      </c>
    </row>
    <row r="120" spans="1:6" ht="15">
      <c r="A120" s="51" t="s">
        <v>534</v>
      </c>
      <c r="B120" s="38" t="s">
        <v>218</v>
      </c>
      <c r="C120" s="40">
        <v>13</v>
      </c>
      <c r="D120" s="40" t="s">
        <v>752</v>
      </c>
      <c r="E120" s="38" t="s">
        <v>246</v>
      </c>
      <c r="F120" s="35">
        <v>30000</v>
      </c>
    </row>
    <row r="121" spans="1:6" ht="28.5">
      <c r="A121" s="74" t="s">
        <v>264</v>
      </c>
      <c r="B121" s="43" t="s">
        <v>218</v>
      </c>
      <c r="C121" s="42">
        <v>13</v>
      </c>
      <c r="D121" s="42" t="s">
        <v>380</v>
      </c>
      <c r="E121" s="43"/>
      <c r="F121" s="34">
        <f>SUM(F122)</f>
        <v>10892689</v>
      </c>
    </row>
    <row r="122" spans="1:6" ht="30">
      <c r="A122" s="55" t="s">
        <v>265</v>
      </c>
      <c r="B122" s="38" t="s">
        <v>218</v>
      </c>
      <c r="C122" s="40">
        <v>13</v>
      </c>
      <c r="D122" s="40" t="s">
        <v>381</v>
      </c>
      <c r="E122" s="38"/>
      <c r="F122" s="35">
        <f>SUM(F123)</f>
        <v>10892689</v>
      </c>
    </row>
    <row r="123" spans="1:6" ht="24" customHeight="1">
      <c r="A123" s="80" t="s">
        <v>299</v>
      </c>
      <c r="B123" s="38" t="s">
        <v>218</v>
      </c>
      <c r="C123" s="40">
        <v>13</v>
      </c>
      <c r="D123" s="40" t="s">
        <v>382</v>
      </c>
      <c r="E123" s="38"/>
      <c r="F123" s="35">
        <f>SUM(F124:F126)</f>
        <v>10892689</v>
      </c>
    </row>
    <row r="124" spans="1:6" ht="45">
      <c r="A124" s="51" t="s">
        <v>294</v>
      </c>
      <c r="B124" s="38" t="s">
        <v>218</v>
      </c>
      <c r="C124" s="40">
        <v>13</v>
      </c>
      <c r="D124" s="40" t="s">
        <v>382</v>
      </c>
      <c r="E124" s="38" t="s">
        <v>221</v>
      </c>
      <c r="F124" s="35">
        <v>6191200</v>
      </c>
    </row>
    <row r="125" spans="1:6" ht="15">
      <c r="A125" s="44" t="s">
        <v>163</v>
      </c>
      <c r="B125" s="38" t="s">
        <v>218</v>
      </c>
      <c r="C125" s="40">
        <v>13</v>
      </c>
      <c r="D125" s="40" t="s">
        <v>382</v>
      </c>
      <c r="E125" s="38" t="s">
        <v>224</v>
      </c>
      <c r="F125" s="35">
        <v>3387758</v>
      </c>
    </row>
    <row r="126" spans="1:6" ht="15">
      <c r="A126" s="47" t="s">
        <v>226</v>
      </c>
      <c r="B126" s="38" t="s">
        <v>218</v>
      </c>
      <c r="C126" s="40">
        <v>13</v>
      </c>
      <c r="D126" s="40" t="s">
        <v>382</v>
      </c>
      <c r="E126" s="38" t="s">
        <v>225</v>
      </c>
      <c r="F126" s="35">
        <v>1313731</v>
      </c>
    </row>
    <row r="127" spans="1:6" ht="24" customHeight="1">
      <c r="A127" s="49" t="s">
        <v>291</v>
      </c>
      <c r="B127" s="43" t="s">
        <v>223</v>
      </c>
      <c r="C127" s="42"/>
      <c r="D127" s="42"/>
      <c r="E127" s="38"/>
      <c r="F127" s="34">
        <f>SUM(F128)</f>
        <v>874000</v>
      </c>
    </row>
    <row r="128" spans="1:6" ht="32.25" customHeight="1">
      <c r="A128" s="49" t="s">
        <v>292</v>
      </c>
      <c r="B128" s="43" t="s">
        <v>223</v>
      </c>
      <c r="C128" s="46" t="s">
        <v>239</v>
      </c>
      <c r="D128" s="42"/>
      <c r="E128" s="38"/>
      <c r="F128" s="34">
        <f>SUM(F129)</f>
        <v>874000</v>
      </c>
    </row>
    <row r="129" spans="1:6" ht="33.75" customHeight="1">
      <c r="A129" s="73" t="s">
        <v>383</v>
      </c>
      <c r="B129" s="38" t="s">
        <v>223</v>
      </c>
      <c r="C129" s="37" t="s">
        <v>239</v>
      </c>
      <c r="D129" s="40" t="s">
        <v>384</v>
      </c>
      <c r="E129" s="38"/>
      <c r="F129" s="35">
        <f>SUM(F130)</f>
        <v>874000</v>
      </c>
    </row>
    <row r="130" spans="1:6" ht="61.5" customHeight="1">
      <c r="A130" s="55" t="s">
        <v>268</v>
      </c>
      <c r="B130" s="38" t="s">
        <v>223</v>
      </c>
      <c r="C130" s="37" t="s">
        <v>239</v>
      </c>
      <c r="D130" s="40" t="s">
        <v>385</v>
      </c>
      <c r="E130" s="38"/>
      <c r="F130" s="35">
        <f>SUM(F131+F134+F137)</f>
        <v>874000</v>
      </c>
    </row>
    <row r="131" spans="1:6" ht="35.25" customHeight="1">
      <c r="A131" s="56" t="s">
        <v>386</v>
      </c>
      <c r="B131" s="38" t="s">
        <v>223</v>
      </c>
      <c r="C131" s="37" t="s">
        <v>239</v>
      </c>
      <c r="D131" s="40" t="s">
        <v>387</v>
      </c>
      <c r="E131" s="38"/>
      <c r="F131" s="35">
        <f>SUM(F132)</f>
        <v>700000</v>
      </c>
    </row>
    <row r="132" spans="1:6" ht="18" customHeight="1">
      <c r="A132" s="80" t="s">
        <v>299</v>
      </c>
      <c r="B132" s="38" t="s">
        <v>223</v>
      </c>
      <c r="C132" s="37" t="s">
        <v>239</v>
      </c>
      <c r="D132" s="40" t="s">
        <v>388</v>
      </c>
      <c r="E132" s="38"/>
      <c r="F132" s="35">
        <f>SUM(F133)</f>
        <v>700000</v>
      </c>
    </row>
    <row r="133" spans="1:6" ht="45">
      <c r="A133" s="51" t="s">
        <v>294</v>
      </c>
      <c r="B133" s="38" t="s">
        <v>223</v>
      </c>
      <c r="C133" s="37" t="s">
        <v>239</v>
      </c>
      <c r="D133" s="40" t="s">
        <v>388</v>
      </c>
      <c r="E133" s="38" t="s">
        <v>221</v>
      </c>
      <c r="F133" s="35">
        <v>700000</v>
      </c>
    </row>
    <row r="134" spans="1:6" ht="48.75" customHeight="1">
      <c r="A134" s="9" t="s">
        <v>125</v>
      </c>
      <c r="B134" s="38" t="s">
        <v>223</v>
      </c>
      <c r="C134" s="37" t="s">
        <v>239</v>
      </c>
      <c r="D134" s="40" t="s">
        <v>390</v>
      </c>
      <c r="E134" s="38"/>
      <c r="F134" s="35">
        <f>SUM(F135)</f>
        <v>173000</v>
      </c>
    </row>
    <row r="135" spans="1:6" ht="30">
      <c r="A135" s="44" t="s">
        <v>32</v>
      </c>
      <c r="B135" s="38" t="s">
        <v>223</v>
      </c>
      <c r="C135" s="37" t="s">
        <v>239</v>
      </c>
      <c r="D135" s="40" t="s">
        <v>30</v>
      </c>
      <c r="E135" s="38"/>
      <c r="F135" s="35">
        <f>SUM(F136)</f>
        <v>173000</v>
      </c>
    </row>
    <row r="136" spans="1:6" ht="20.25" customHeight="1">
      <c r="A136" s="44" t="s">
        <v>163</v>
      </c>
      <c r="B136" s="38" t="s">
        <v>223</v>
      </c>
      <c r="C136" s="37" t="s">
        <v>239</v>
      </c>
      <c r="D136" s="40" t="s">
        <v>30</v>
      </c>
      <c r="E136" s="38" t="s">
        <v>224</v>
      </c>
      <c r="F136" s="35">
        <v>173000</v>
      </c>
    </row>
    <row r="137" spans="1:6" ht="33.75" customHeight="1">
      <c r="A137" s="44" t="s">
        <v>391</v>
      </c>
      <c r="B137" s="38" t="s">
        <v>223</v>
      </c>
      <c r="C137" s="37" t="s">
        <v>239</v>
      </c>
      <c r="D137" s="40" t="s">
        <v>392</v>
      </c>
      <c r="E137" s="38"/>
      <c r="F137" s="35">
        <f>SUM(F138)</f>
        <v>1000</v>
      </c>
    </row>
    <row r="138" spans="1:6" ht="33" customHeight="1">
      <c r="A138" s="44" t="s">
        <v>32</v>
      </c>
      <c r="B138" s="38" t="s">
        <v>223</v>
      </c>
      <c r="C138" s="37" t="s">
        <v>239</v>
      </c>
      <c r="D138" s="40" t="s">
        <v>31</v>
      </c>
      <c r="E138" s="38"/>
      <c r="F138" s="35">
        <f>SUM(F139)</f>
        <v>1000</v>
      </c>
    </row>
    <row r="139" spans="1:6" ht="20.25" customHeight="1">
      <c r="A139" s="44" t="s">
        <v>163</v>
      </c>
      <c r="B139" s="38" t="s">
        <v>393</v>
      </c>
      <c r="C139" s="37" t="s">
        <v>239</v>
      </c>
      <c r="D139" s="40" t="s">
        <v>31</v>
      </c>
      <c r="E139" s="38" t="s">
        <v>224</v>
      </c>
      <c r="F139" s="35">
        <v>1000</v>
      </c>
    </row>
    <row r="140" spans="1:6" ht="20.25" customHeight="1">
      <c r="A140" s="49" t="s">
        <v>232</v>
      </c>
      <c r="B140" s="43" t="s">
        <v>228</v>
      </c>
      <c r="C140" s="37"/>
      <c r="D140" s="42"/>
      <c r="E140" s="38"/>
      <c r="F140" s="34">
        <f>SUM(F141+F155)</f>
        <v>13000383</v>
      </c>
    </row>
    <row r="141" spans="1:6" ht="18.75" customHeight="1">
      <c r="A141" s="49" t="s">
        <v>198</v>
      </c>
      <c r="B141" s="43" t="s">
        <v>228</v>
      </c>
      <c r="C141" s="46" t="s">
        <v>239</v>
      </c>
      <c r="D141" s="42"/>
      <c r="E141" s="38"/>
      <c r="F141" s="34">
        <f>SUM(F143)</f>
        <v>11872883</v>
      </c>
    </row>
    <row r="142" spans="1:6" ht="30" customHeight="1">
      <c r="A142" s="8" t="s">
        <v>394</v>
      </c>
      <c r="B142" s="43" t="s">
        <v>228</v>
      </c>
      <c r="C142" s="46" t="s">
        <v>239</v>
      </c>
      <c r="D142" s="42" t="s">
        <v>395</v>
      </c>
      <c r="E142" s="43"/>
      <c r="F142" s="34">
        <f>SUM(F143)</f>
        <v>11872883</v>
      </c>
    </row>
    <row r="143" spans="1:6" ht="48.75" customHeight="1">
      <c r="A143" s="9" t="s">
        <v>396</v>
      </c>
      <c r="B143" s="38" t="s">
        <v>228</v>
      </c>
      <c r="C143" s="37" t="s">
        <v>239</v>
      </c>
      <c r="D143" s="40" t="s">
        <v>397</v>
      </c>
      <c r="E143" s="38"/>
      <c r="F143" s="35">
        <f>SUM(F144+F147)</f>
        <v>11872883</v>
      </c>
    </row>
    <row r="144" spans="1:6" ht="33" customHeight="1">
      <c r="A144" s="9" t="s">
        <v>132</v>
      </c>
      <c r="B144" s="38" t="s">
        <v>228</v>
      </c>
      <c r="C144" s="37" t="s">
        <v>239</v>
      </c>
      <c r="D144" s="40" t="s">
        <v>129</v>
      </c>
      <c r="E144" s="38"/>
      <c r="F144" s="35">
        <f>SUM(F145)</f>
        <v>1626025</v>
      </c>
    </row>
    <row r="145" spans="1:6" ht="33" customHeight="1">
      <c r="A145" s="9" t="s">
        <v>131</v>
      </c>
      <c r="B145" s="38" t="s">
        <v>228</v>
      </c>
      <c r="C145" s="37" t="s">
        <v>239</v>
      </c>
      <c r="D145" s="40" t="s">
        <v>130</v>
      </c>
      <c r="E145" s="38"/>
      <c r="F145" s="35">
        <f>SUM(F146)</f>
        <v>1626025</v>
      </c>
    </row>
    <row r="146" spans="1:6" ht="16.5" customHeight="1">
      <c r="A146" s="44" t="s">
        <v>163</v>
      </c>
      <c r="B146" s="38" t="s">
        <v>228</v>
      </c>
      <c r="C146" s="37" t="s">
        <v>239</v>
      </c>
      <c r="D146" s="40" t="s">
        <v>130</v>
      </c>
      <c r="E146" s="38" t="s">
        <v>224</v>
      </c>
      <c r="F146" s="35">
        <v>1626025</v>
      </c>
    </row>
    <row r="147" spans="1:6" ht="27.75" customHeight="1">
      <c r="A147" s="9" t="s">
        <v>398</v>
      </c>
      <c r="B147" s="38" t="s">
        <v>228</v>
      </c>
      <c r="C147" s="37" t="s">
        <v>239</v>
      </c>
      <c r="D147" s="40" t="s">
        <v>399</v>
      </c>
      <c r="E147" s="38"/>
      <c r="F147" s="35">
        <f>SUM(F148)</f>
        <v>10246858</v>
      </c>
    </row>
    <row r="148" spans="1:6" ht="15.75" customHeight="1">
      <c r="A148" s="9" t="s">
        <v>102</v>
      </c>
      <c r="B148" s="38" t="s">
        <v>228</v>
      </c>
      <c r="C148" s="37" t="s">
        <v>239</v>
      </c>
      <c r="D148" s="40" t="s">
        <v>400</v>
      </c>
      <c r="E148" s="38"/>
      <c r="F148" s="35">
        <f>SUM(F149+F150+F151+F153)</f>
        <v>10246858</v>
      </c>
    </row>
    <row r="149" spans="1:6" ht="15" customHeight="1">
      <c r="A149" s="44" t="s">
        <v>163</v>
      </c>
      <c r="B149" s="38" t="s">
        <v>228</v>
      </c>
      <c r="C149" s="37" t="s">
        <v>239</v>
      </c>
      <c r="D149" s="40" t="s">
        <v>400</v>
      </c>
      <c r="E149" s="38" t="s">
        <v>224</v>
      </c>
      <c r="F149" s="35">
        <v>1416858</v>
      </c>
    </row>
    <row r="150" spans="1:6" ht="13.5" customHeight="1">
      <c r="A150" s="44" t="s">
        <v>314</v>
      </c>
      <c r="B150" s="38" t="s">
        <v>228</v>
      </c>
      <c r="C150" s="37" t="s">
        <v>239</v>
      </c>
      <c r="D150" s="40" t="s">
        <v>400</v>
      </c>
      <c r="E150" s="38" t="s">
        <v>204</v>
      </c>
      <c r="F150" s="35">
        <v>4470000</v>
      </c>
    </row>
    <row r="151" spans="1:6" ht="58.5" customHeight="1">
      <c r="A151" s="93" t="s">
        <v>166</v>
      </c>
      <c r="B151" s="38" t="s">
        <v>228</v>
      </c>
      <c r="C151" s="37" t="s">
        <v>239</v>
      </c>
      <c r="D151" s="40" t="s">
        <v>164</v>
      </c>
      <c r="E151" s="38"/>
      <c r="F151" s="35">
        <f>SUM(F152)</f>
        <v>1360000</v>
      </c>
    </row>
    <row r="152" spans="1:6" ht="13.5" customHeight="1">
      <c r="A152" s="44" t="s">
        <v>314</v>
      </c>
      <c r="B152" s="38" t="s">
        <v>228</v>
      </c>
      <c r="C152" s="37" t="s">
        <v>239</v>
      </c>
      <c r="D152" s="40" t="s">
        <v>164</v>
      </c>
      <c r="E152" s="38" t="s">
        <v>204</v>
      </c>
      <c r="F152" s="35">
        <v>1360000</v>
      </c>
    </row>
    <row r="153" spans="1:6" ht="29.25" customHeight="1">
      <c r="A153" s="93" t="s">
        <v>167</v>
      </c>
      <c r="B153" s="38" t="s">
        <v>228</v>
      </c>
      <c r="C153" s="37" t="s">
        <v>239</v>
      </c>
      <c r="D153" s="40" t="s">
        <v>165</v>
      </c>
      <c r="E153" s="38"/>
      <c r="F153" s="35">
        <f>SUM(F154)</f>
        <v>3000000</v>
      </c>
    </row>
    <row r="154" spans="1:6" ht="13.5" customHeight="1">
      <c r="A154" s="44" t="s">
        <v>314</v>
      </c>
      <c r="B154" s="38" t="s">
        <v>228</v>
      </c>
      <c r="C154" s="37" t="s">
        <v>239</v>
      </c>
      <c r="D154" s="40" t="s">
        <v>165</v>
      </c>
      <c r="E154" s="38" t="s">
        <v>204</v>
      </c>
      <c r="F154" s="35">
        <v>3000000</v>
      </c>
    </row>
    <row r="155" spans="1:6" ht="15">
      <c r="A155" s="82" t="s">
        <v>271</v>
      </c>
      <c r="B155" s="43" t="s">
        <v>228</v>
      </c>
      <c r="C155" s="46" t="s">
        <v>269</v>
      </c>
      <c r="D155" s="42"/>
      <c r="E155" s="43"/>
      <c r="F155" s="34">
        <f>SUM(F156+F167+F172+F181)</f>
        <v>1127500</v>
      </c>
    </row>
    <row r="156" spans="1:6" ht="27.75" customHeight="1">
      <c r="A156" s="9" t="s">
        <v>401</v>
      </c>
      <c r="B156" s="38" t="s">
        <v>228</v>
      </c>
      <c r="C156" s="37" t="s">
        <v>269</v>
      </c>
      <c r="D156" s="40" t="s">
        <v>402</v>
      </c>
      <c r="E156" s="38"/>
      <c r="F156" s="35">
        <f>SUM(F157+F161)</f>
        <v>384500</v>
      </c>
    </row>
    <row r="157" spans="1:6" ht="43.5" customHeight="1">
      <c r="A157" s="9" t="s">
        <v>107</v>
      </c>
      <c r="B157" s="38" t="s">
        <v>228</v>
      </c>
      <c r="C157" s="37" t="s">
        <v>269</v>
      </c>
      <c r="D157" s="40" t="s">
        <v>48</v>
      </c>
      <c r="E157" s="38"/>
      <c r="F157" s="35">
        <f>SUM(F158)</f>
        <v>26000</v>
      </c>
    </row>
    <row r="158" spans="1:6" ht="45.75" customHeight="1">
      <c r="A158" s="9" t="s">
        <v>51</v>
      </c>
      <c r="B158" s="38" t="s">
        <v>228</v>
      </c>
      <c r="C158" s="37" t="s">
        <v>49</v>
      </c>
      <c r="D158" s="40" t="s">
        <v>50</v>
      </c>
      <c r="E158" s="38"/>
      <c r="F158" s="35">
        <f>SUM(F159)</f>
        <v>26000</v>
      </c>
    </row>
    <row r="159" spans="1:6" ht="18" customHeight="1">
      <c r="A159" s="9" t="s">
        <v>93</v>
      </c>
      <c r="B159" s="38" t="s">
        <v>228</v>
      </c>
      <c r="C159" s="37" t="s">
        <v>269</v>
      </c>
      <c r="D159" s="40" t="s">
        <v>94</v>
      </c>
      <c r="E159" s="38"/>
      <c r="F159" s="35">
        <f>SUM(F160)</f>
        <v>26000</v>
      </c>
    </row>
    <row r="160" spans="1:6" ht="16.5" customHeight="1">
      <c r="A160" s="44" t="s">
        <v>163</v>
      </c>
      <c r="B160" s="38" t="s">
        <v>228</v>
      </c>
      <c r="C160" s="37" t="s">
        <v>269</v>
      </c>
      <c r="D160" s="40" t="s">
        <v>94</v>
      </c>
      <c r="E160" s="38" t="s">
        <v>224</v>
      </c>
      <c r="F160" s="35">
        <v>26000</v>
      </c>
    </row>
    <row r="161" spans="1:6" ht="49.5" customHeight="1">
      <c r="A161" s="44" t="s">
        <v>403</v>
      </c>
      <c r="B161" s="38" t="s">
        <v>228</v>
      </c>
      <c r="C161" s="37" t="s">
        <v>269</v>
      </c>
      <c r="D161" s="40" t="s">
        <v>404</v>
      </c>
      <c r="E161" s="38"/>
      <c r="F161" s="35">
        <f>SUM(F162)</f>
        <v>358500</v>
      </c>
    </row>
    <row r="162" spans="1:6" ht="30.75" customHeight="1">
      <c r="A162" s="44" t="s">
        <v>405</v>
      </c>
      <c r="B162" s="38" t="s">
        <v>228</v>
      </c>
      <c r="C162" s="37" t="s">
        <v>269</v>
      </c>
      <c r="D162" s="40" t="s">
        <v>406</v>
      </c>
      <c r="E162" s="38"/>
      <c r="F162" s="35">
        <f>SUM(F163+F165)</f>
        <v>358500</v>
      </c>
    </row>
    <row r="163" spans="1:6" ht="15">
      <c r="A163" s="9" t="s">
        <v>407</v>
      </c>
      <c r="B163" s="38" t="s">
        <v>228</v>
      </c>
      <c r="C163" s="37" t="s">
        <v>269</v>
      </c>
      <c r="D163" s="40" t="s">
        <v>408</v>
      </c>
      <c r="E163" s="38"/>
      <c r="F163" s="35">
        <f>SUM(F164)</f>
        <v>194500</v>
      </c>
    </row>
    <row r="164" spans="1:6" ht="19.5" customHeight="1">
      <c r="A164" s="44" t="s">
        <v>163</v>
      </c>
      <c r="B164" s="38" t="s">
        <v>228</v>
      </c>
      <c r="C164" s="37" t="s">
        <v>269</v>
      </c>
      <c r="D164" s="40" t="s">
        <v>409</v>
      </c>
      <c r="E164" s="38" t="s">
        <v>224</v>
      </c>
      <c r="F164" s="35">
        <v>194500</v>
      </c>
    </row>
    <row r="165" spans="1:6" ht="19.5" customHeight="1">
      <c r="A165" s="44" t="s">
        <v>410</v>
      </c>
      <c r="B165" s="38" t="s">
        <v>228</v>
      </c>
      <c r="C165" s="37" t="s">
        <v>269</v>
      </c>
      <c r="D165" s="40" t="s">
        <v>411</v>
      </c>
      <c r="E165" s="38"/>
      <c r="F165" s="35">
        <f>SUM(F166)</f>
        <v>164000</v>
      </c>
    </row>
    <row r="166" spans="1:6" ht="19.5" customHeight="1">
      <c r="A166" s="44" t="s">
        <v>163</v>
      </c>
      <c r="B166" s="38" t="s">
        <v>228</v>
      </c>
      <c r="C166" s="37" t="s">
        <v>269</v>
      </c>
      <c r="D166" s="40" t="s">
        <v>411</v>
      </c>
      <c r="E166" s="38" t="s">
        <v>224</v>
      </c>
      <c r="F166" s="35">
        <v>164000</v>
      </c>
    </row>
    <row r="167" spans="1:6" ht="30.75" customHeight="1">
      <c r="A167" s="8" t="s">
        <v>394</v>
      </c>
      <c r="B167" s="43" t="s">
        <v>228</v>
      </c>
      <c r="C167" s="46" t="s">
        <v>269</v>
      </c>
      <c r="D167" s="42" t="s">
        <v>395</v>
      </c>
      <c r="E167" s="43"/>
      <c r="F167" s="34">
        <f>SUM(F168)</f>
        <v>466000</v>
      </c>
    </row>
    <row r="168" spans="1:6" ht="45" customHeight="1">
      <c r="A168" s="9" t="s">
        <v>412</v>
      </c>
      <c r="B168" s="38" t="s">
        <v>228</v>
      </c>
      <c r="C168" s="37" t="s">
        <v>269</v>
      </c>
      <c r="D168" s="40" t="s">
        <v>413</v>
      </c>
      <c r="E168" s="38"/>
      <c r="F168" s="35">
        <f>SUM(F170)</f>
        <v>466000</v>
      </c>
    </row>
    <row r="169" spans="1:6" ht="29.25" customHeight="1">
      <c r="A169" s="9" t="s">
        <v>414</v>
      </c>
      <c r="B169" s="38" t="s">
        <v>228</v>
      </c>
      <c r="C169" s="37" t="s">
        <v>269</v>
      </c>
      <c r="D169" s="40" t="s">
        <v>415</v>
      </c>
      <c r="E169" s="38"/>
      <c r="F169" s="35">
        <f>SUM(F170)</f>
        <v>466000</v>
      </c>
    </row>
    <row r="170" spans="1:6" ht="30">
      <c r="A170" s="80" t="s">
        <v>270</v>
      </c>
      <c r="B170" s="38" t="s">
        <v>228</v>
      </c>
      <c r="C170" s="37" t="s">
        <v>269</v>
      </c>
      <c r="D170" s="40" t="s">
        <v>416</v>
      </c>
      <c r="E170" s="38"/>
      <c r="F170" s="35">
        <f>SUM(F171)</f>
        <v>466000</v>
      </c>
    </row>
    <row r="171" spans="1:6" ht="15">
      <c r="A171" s="44" t="s">
        <v>163</v>
      </c>
      <c r="B171" s="38" t="s">
        <v>228</v>
      </c>
      <c r="C171" s="37" t="s">
        <v>269</v>
      </c>
      <c r="D171" s="40" t="s">
        <v>416</v>
      </c>
      <c r="E171" s="38" t="s">
        <v>224</v>
      </c>
      <c r="F171" s="35">
        <v>466000</v>
      </c>
    </row>
    <row r="172" spans="1:6" ht="18.75" customHeight="1">
      <c r="A172" s="53" t="s">
        <v>433</v>
      </c>
      <c r="B172" s="43" t="s">
        <v>228</v>
      </c>
      <c r="C172" s="46" t="s">
        <v>269</v>
      </c>
      <c r="D172" s="42" t="s">
        <v>417</v>
      </c>
      <c r="E172" s="43"/>
      <c r="F172" s="34">
        <f>SUM(F173+F177)</f>
        <v>40000</v>
      </c>
    </row>
    <row r="173" spans="1:6" ht="31.5" customHeight="1">
      <c r="A173" s="44" t="s">
        <v>418</v>
      </c>
      <c r="B173" s="38" t="s">
        <v>228</v>
      </c>
      <c r="C173" s="37" t="s">
        <v>269</v>
      </c>
      <c r="D173" s="40" t="s">
        <v>419</v>
      </c>
      <c r="E173" s="38"/>
      <c r="F173" s="35">
        <f>SUM(F174)</f>
        <v>20000</v>
      </c>
    </row>
    <row r="174" spans="1:6" ht="17.25" customHeight="1">
      <c r="A174" s="44" t="s">
        <v>420</v>
      </c>
      <c r="B174" s="38" t="s">
        <v>228</v>
      </c>
      <c r="C174" s="37" t="s">
        <v>269</v>
      </c>
      <c r="D174" s="40" t="s">
        <v>421</v>
      </c>
      <c r="E174" s="38"/>
      <c r="F174" s="35">
        <f>SUM(F175)</f>
        <v>20000</v>
      </c>
    </row>
    <row r="175" spans="1:6" ht="32.25" customHeight="1">
      <c r="A175" s="80" t="s">
        <v>34</v>
      </c>
      <c r="B175" s="38" t="s">
        <v>228</v>
      </c>
      <c r="C175" s="37" t="s">
        <v>269</v>
      </c>
      <c r="D175" s="40" t="s">
        <v>44</v>
      </c>
      <c r="E175" s="38"/>
      <c r="F175" s="35">
        <f>SUM(F176)</f>
        <v>20000</v>
      </c>
    </row>
    <row r="176" spans="1:6" ht="15" customHeight="1">
      <c r="A176" s="44" t="s">
        <v>163</v>
      </c>
      <c r="B176" s="38" t="s">
        <v>228</v>
      </c>
      <c r="C176" s="37" t="s">
        <v>269</v>
      </c>
      <c r="D176" s="40" t="s">
        <v>45</v>
      </c>
      <c r="E176" s="38" t="s">
        <v>224</v>
      </c>
      <c r="F176" s="35">
        <v>20000</v>
      </c>
    </row>
    <row r="177" spans="1:6" ht="35.25" customHeight="1">
      <c r="A177" s="44" t="s">
        <v>422</v>
      </c>
      <c r="B177" s="38" t="s">
        <v>228</v>
      </c>
      <c r="C177" s="37" t="s">
        <v>269</v>
      </c>
      <c r="D177" s="40" t="s">
        <v>423</v>
      </c>
      <c r="E177" s="38"/>
      <c r="F177" s="35">
        <f>SUM(F179)</f>
        <v>20000</v>
      </c>
    </row>
    <row r="178" spans="1:6" ht="33" customHeight="1">
      <c r="A178" s="44" t="s">
        <v>424</v>
      </c>
      <c r="B178" s="38" t="s">
        <v>228</v>
      </c>
      <c r="C178" s="37" t="s">
        <v>269</v>
      </c>
      <c r="D178" s="40" t="s">
        <v>425</v>
      </c>
      <c r="E178" s="38"/>
      <c r="F178" s="35">
        <f>SUM(F179)</f>
        <v>20000</v>
      </c>
    </row>
    <row r="179" spans="1:6" ht="37.5" customHeight="1">
      <c r="A179" s="80" t="s">
        <v>272</v>
      </c>
      <c r="B179" s="38" t="s">
        <v>228</v>
      </c>
      <c r="C179" s="37" t="s">
        <v>269</v>
      </c>
      <c r="D179" s="40" t="s">
        <v>426</v>
      </c>
      <c r="E179" s="38"/>
      <c r="F179" s="35">
        <v>20000</v>
      </c>
    </row>
    <row r="180" spans="1:6" ht="15">
      <c r="A180" s="44" t="s">
        <v>163</v>
      </c>
      <c r="B180" s="38" t="s">
        <v>228</v>
      </c>
      <c r="C180" s="37" t="s">
        <v>269</v>
      </c>
      <c r="D180" s="40" t="s">
        <v>427</v>
      </c>
      <c r="E180" s="38" t="s">
        <v>224</v>
      </c>
      <c r="F180" s="35">
        <v>20000</v>
      </c>
    </row>
    <row r="181" spans="1:6" ht="15">
      <c r="A181" s="120" t="s">
        <v>256</v>
      </c>
      <c r="B181" s="43" t="s">
        <v>228</v>
      </c>
      <c r="C181" s="46" t="s">
        <v>269</v>
      </c>
      <c r="D181" s="42" t="s">
        <v>346</v>
      </c>
      <c r="E181" s="38"/>
      <c r="F181" s="34">
        <f>SUM(F182)</f>
        <v>237000</v>
      </c>
    </row>
    <row r="182" spans="1:6" ht="15">
      <c r="A182" s="121" t="s">
        <v>257</v>
      </c>
      <c r="B182" s="38" t="s">
        <v>228</v>
      </c>
      <c r="C182" s="37" t="s">
        <v>269</v>
      </c>
      <c r="D182" s="40" t="s">
        <v>377</v>
      </c>
      <c r="E182" s="38"/>
      <c r="F182" s="35">
        <f>SUM(F183)</f>
        <v>237000</v>
      </c>
    </row>
    <row r="183" spans="1:6" ht="30">
      <c r="A183" s="117" t="s">
        <v>179</v>
      </c>
      <c r="B183" s="38" t="s">
        <v>228</v>
      </c>
      <c r="C183" s="37" t="s">
        <v>269</v>
      </c>
      <c r="D183" s="40" t="s">
        <v>178</v>
      </c>
      <c r="E183" s="38"/>
      <c r="F183" s="35">
        <f>SUM(F184)</f>
        <v>237000</v>
      </c>
    </row>
    <row r="184" spans="1:6" ht="15">
      <c r="A184" s="44" t="s">
        <v>229</v>
      </c>
      <c r="B184" s="38" t="s">
        <v>228</v>
      </c>
      <c r="C184" s="37" t="s">
        <v>269</v>
      </c>
      <c r="D184" s="40" t="s">
        <v>178</v>
      </c>
      <c r="E184" s="38" t="s">
        <v>288</v>
      </c>
      <c r="F184" s="35">
        <v>237000</v>
      </c>
    </row>
    <row r="185" spans="1:6" ht="15">
      <c r="A185" s="45" t="s">
        <v>310</v>
      </c>
      <c r="B185" s="43" t="s">
        <v>311</v>
      </c>
      <c r="C185" s="46"/>
      <c r="D185" s="42"/>
      <c r="E185" s="43"/>
      <c r="F185" s="34">
        <f>SUM(F200+F186+F210)</f>
        <v>4919288</v>
      </c>
    </row>
    <row r="186" spans="1:6" ht="15">
      <c r="A186" s="100" t="s">
        <v>312</v>
      </c>
      <c r="B186" s="101" t="s">
        <v>311</v>
      </c>
      <c r="C186" s="102" t="s">
        <v>220</v>
      </c>
      <c r="D186" s="103"/>
      <c r="E186" s="101"/>
      <c r="F186" s="104">
        <f>SUM(F192+F187)</f>
        <v>3521088</v>
      </c>
    </row>
    <row r="187" spans="1:6" s="109" customFormat="1" ht="24.75" customHeight="1">
      <c r="A187" s="122" t="s">
        <v>61</v>
      </c>
      <c r="B187" s="38" t="s">
        <v>311</v>
      </c>
      <c r="C187" s="37" t="s">
        <v>220</v>
      </c>
      <c r="D187" s="40" t="s">
        <v>60</v>
      </c>
      <c r="E187" s="43"/>
      <c r="F187" s="35">
        <f>SUM(F188)</f>
        <v>238988</v>
      </c>
    </row>
    <row r="188" spans="1:6" s="109" customFormat="1" ht="36" customHeight="1">
      <c r="A188" s="122" t="s">
        <v>171</v>
      </c>
      <c r="B188" s="38" t="s">
        <v>311</v>
      </c>
      <c r="C188" s="37" t="s">
        <v>220</v>
      </c>
      <c r="D188" s="42" t="s">
        <v>168</v>
      </c>
      <c r="E188" s="43"/>
      <c r="F188" s="35">
        <f>SUM(F189)</f>
        <v>238988</v>
      </c>
    </row>
    <row r="189" spans="1:6" ht="15">
      <c r="A189" s="123" t="s">
        <v>532</v>
      </c>
      <c r="B189" s="105" t="s">
        <v>311</v>
      </c>
      <c r="C189" s="106" t="s">
        <v>220</v>
      </c>
      <c r="D189" s="107" t="s">
        <v>169</v>
      </c>
      <c r="E189" s="105"/>
      <c r="F189" s="108">
        <f>SUM(F190)</f>
        <v>238988</v>
      </c>
    </row>
    <row r="190" spans="1:6" ht="45">
      <c r="A190" s="93" t="s">
        <v>173</v>
      </c>
      <c r="B190" s="38" t="s">
        <v>311</v>
      </c>
      <c r="C190" s="37" t="s">
        <v>220</v>
      </c>
      <c r="D190" s="40" t="s">
        <v>170</v>
      </c>
      <c r="E190" s="38"/>
      <c r="F190" s="35">
        <v>238988</v>
      </c>
    </row>
    <row r="191" spans="1:6" ht="15">
      <c r="A191" s="44" t="s">
        <v>229</v>
      </c>
      <c r="B191" s="38" t="s">
        <v>311</v>
      </c>
      <c r="C191" s="37" t="s">
        <v>220</v>
      </c>
      <c r="D191" s="40" t="s">
        <v>170</v>
      </c>
      <c r="E191" s="38" t="s">
        <v>288</v>
      </c>
      <c r="F191" s="35">
        <v>238988</v>
      </c>
    </row>
    <row r="192" spans="1:6" ht="32.25" customHeight="1">
      <c r="A192" s="47" t="s">
        <v>35</v>
      </c>
      <c r="B192" s="38" t="s">
        <v>311</v>
      </c>
      <c r="C192" s="37" t="s">
        <v>220</v>
      </c>
      <c r="D192" s="40" t="s">
        <v>36</v>
      </c>
      <c r="E192" s="38"/>
      <c r="F192" s="35">
        <f>SUM(F193)</f>
        <v>3282100</v>
      </c>
    </row>
    <row r="193" spans="1:6" ht="47.25" customHeight="1">
      <c r="A193" s="44" t="s">
        <v>37</v>
      </c>
      <c r="B193" s="38" t="s">
        <v>311</v>
      </c>
      <c r="C193" s="37" t="s">
        <v>220</v>
      </c>
      <c r="D193" s="40" t="s">
        <v>38</v>
      </c>
      <c r="E193" s="38"/>
      <c r="F193" s="35">
        <f>SUM(F194+F197)</f>
        <v>3282100</v>
      </c>
    </row>
    <row r="194" spans="1:6" ht="30">
      <c r="A194" s="44" t="s">
        <v>40</v>
      </c>
      <c r="B194" s="38" t="s">
        <v>311</v>
      </c>
      <c r="C194" s="37" t="s">
        <v>220</v>
      </c>
      <c r="D194" s="40" t="s">
        <v>39</v>
      </c>
      <c r="E194" s="38"/>
      <c r="F194" s="35">
        <f>SUM(F195)</f>
        <v>2094600</v>
      </c>
    </row>
    <row r="195" spans="1:6" ht="30">
      <c r="A195" s="93" t="s">
        <v>146</v>
      </c>
      <c r="B195" s="38" t="s">
        <v>311</v>
      </c>
      <c r="C195" s="37" t="s">
        <v>220</v>
      </c>
      <c r="D195" s="40" t="s">
        <v>147</v>
      </c>
      <c r="E195" s="38"/>
      <c r="F195" s="35">
        <f>SUM(F196)</f>
        <v>2094600</v>
      </c>
    </row>
    <row r="196" spans="1:6" ht="30">
      <c r="A196" s="44" t="s">
        <v>317</v>
      </c>
      <c r="B196" s="38" t="s">
        <v>311</v>
      </c>
      <c r="C196" s="37" t="s">
        <v>220</v>
      </c>
      <c r="D196" s="40" t="s">
        <v>147</v>
      </c>
      <c r="E196" s="38" t="s">
        <v>204</v>
      </c>
      <c r="F196" s="35">
        <v>2094600</v>
      </c>
    </row>
    <row r="197" spans="1:6" ht="75">
      <c r="A197" s="44" t="s">
        <v>75</v>
      </c>
      <c r="B197" s="38" t="s">
        <v>311</v>
      </c>
      <c r="C197" s="37" t="s">
        <v>220</v>
      </c>
      <c r="D197" s="40" t="s">
        <v>67</v>
      </c>
      <c r="E197" s="38"/>
      <c r="F197" s="35">
        <f>SUM(F198)</f>
        <v>1187500</v>
      </c>
    </row>
    <row r="198" spans="1:6" ht="30">
      <c r="A198" s="44" t="s">
        <v>70</v>
      </c>
      <c r="B198" s="38" t="s">
        <v>311</v>
      </c>
      <c r="C198" s="37" t="s">
        <v>220</v>
      </c>
      <c r="D198" s="40" t="s">
        <v>69</v>
      </c>
      <c r="E198" s="38"/>
      <c r="F198" s="35">
        <f>SUM(F199)</f>
        <v>1187500</v>
      </c>
    </row>
    <row r="199" spans="1:6" ht="15">
      <c r="A199" s="44" t="s">
        <v>229</v>
      </c>
      <c r="B199" s="38" t="s">
        <v>311</v>
      </c>
      <c r="C199" s="37" t="s">
        <v>220</v>
      </c>
      <c r="D199" s="40" t="s">
        <v>69</v>
      </c>
      <c r="E199" s="38" t="s">
        <v>288</v>
      </c>
      <c r="F199" s="35">
        <v>1187500</v>
      </c>
    </row>
    <row r="200" spans="1:6" ht="15">
      <c r="A200" s="45" t="s">
        <v>72</v>
      </c>
      <c r="B200" s="43" t="s">
        <v>311</v>
      </c>
      <c r="C200" s="46" t="s">
        <v>223</v>
      </c>
      <c r="D200" s="42"/>
      <c r="E200" s="43"/>
      <c r="F200" s="34">
        <f>SUM(F201+F206)</f>
        <v>623200</v>
      </c>
    </row>
    <row r="201" spans="1:6" ht="30">
      <c r="A201" s="44" t="s">
        <v>61</v>
      </c>
      <c r="B201" s="38" t="s">
        <v>311</v>
      </c>
      <c r="C201" s="37" t="s">
        <v>223</v>
      </c>
      <c r="D201" s="40" t="s">
        <v>60</v>
      </c>
      <c r="E201" s="38"/>
      <c r="F201" s="35">
        <f>SUM(F202)</f>
        <v>434200</v>
      </c>
    </row>
    <row r="202" spans="1:6" ht="45">
      <c r="A202" s="44" t="s">
        <v>73</v>
      </c>
      <c r="B202" s="38" t="s">
        <v>311</v>
      </c>
      <c r="C202" s="37" t="s">
        <v>223</v>
      </c>
      <c r="D202" s="40" t="s">
        <v>59</v>
      </c>
      <c r="E202" s="38"/>
      <c r="F202" s="35">
        <f>SUM(F203)</f>
        <v>434200</v>
      </c>
    </row>
    <row r="203" spans="1:6" ht="60">
      <c r="A203" s="44" t="s">
        <v>157</v>
      </c>
      <c r="B203" s="38" t="s">
        <v>311</v>
      </c>
      <c r="C203" s="37" t="s">
        <v>223</v>
      </c>
      <c r="D203" s="40" t="s">
        <v>63</v>
      </c>
      <c r="E203" s="38"/>
      <c r="F203" s="35">
        <f>SUM(F204)</f>
        <v>434200</v>
      </c>
    </row>
    <row r="204" spans="1:6" ht="45">
      <c r="A204" s="44" t="s">
        <v>158</v>
      </c>
      <c r="B204" s="38" t="s">
        <v>311</v>
      </c>
      <c r="C204" s="37" t="s">
        <v>223</v>
      </c>
      <c r="D204" s="40" t="s">
        <v>64</v>
      </c>
      <c r="E204" s="38"/>
      <c r="F204" s="35">
        <f>SUM(F205)</f>
        <v>434200</v>
      </c>
    </row>
    <row r="205" spans="1:6" ht="15">
      <c r="A205" s="44" t="s">
        <v>229</v>
      </c>
      <c r="B205" s="38" t="s">
        <v>311</v>
      </c>
      <c r="C205" s="37" t="s">
        <v>393</v>
      </c>
      <c r="D205" s="40" t="s">
        <v>64</v>
      </c>
      <c r="E205" s="38" t="s">
        <v>288</v>
      </c>
      <c r="F205" s="35">
        <v>434200</v>
      </c>
    </row>
    <row r="206" spans="1:6" ht="15">
      <c r="A206" s="81" t="s">
        <v>256</v>
      </c>
      <c r="B206" s="43" t="s">
        <v>311</v>
      </c>
      <c r="C206" s="46" t="s">
        <v>223</v>
      </c>
      <c r="D206" s="42" t="s">
        <v>346</v>
      </c>
      <c r="E206" s="43"/>
      <c r="F206" s="34">
        <f>SUM(F207)</f>
        <v>189000</v>
      </c>
    </row>
    <row r="207" spans="1:6" ht="15">
      <c r="A207" s="78" t="s">
        <v>257</v>
      </c>
      <c r="B207" s="38" t="s">
        <v>311</v>
      </c>
      <c r="C207" s="37" t="s">
        <v>223</v>
      </c>
      <c r="D207" s="40" t="s">
        <v>377</v>
      </c>
      <c r="E207" s="38"/>
      <c r="F207" s="35">
        <f>SUM(F208)</f>
        <v>189000</v>
      </c>
    </row>
    <row r="208" spans="1:6" ht="63.75" customHeight="1">
      <c r="A208" s="44" t="s">
        <v>156</v>
      </c>
      <c r="B208" s="38" t="s">
        <v>311</v>
      </c>
      <c r="C208" s="37" t="s">
        <v>223</v>
      </c>
      <c r="D208" s="40" t="s">
        <v>159</v>
      </c>
      <c r="E208" s="38"/>
      <c r="F208" s="35">
        <f>SUM(F209)</f>
        <v>189000</v>
      </c>
    </row>
    <row r="209" spans="1:6" ht="45">
      <c r="A209" s="44" t="s">
        <v>158</v>
      </c>
      <c r="B209" s="38" t="s">
        <v>311</v>
      </c>
      <c r="C209" s="37" t="s">
        <v>223</v>
      </c>
      <c r="D209" s="40" t="s">
        <v>159</v>
      </c>
      <c r="E209" s="38" t="s">
        <v>288</v>
      </c>
      <c r="F209" s="35">
        <v>189000</v>
      </c>
    </row>
    <row r="210" spans="1:6" ht="15">
      <c r="A210" s="45" t="s">
        <v>71</v>
      </c>
      <c r="B210" s="43" t="s">
        <v>311</v>
      </c>
      <c r="C210" s="46" t="s">
        <v>311</v>
      </c>
      <c r="D210" s="40"/>
      <c r="E210" s="38"/>
      <c r="F210" s="34">
        <f>SUM(F211+F216)</f>
        <v>775000</v>
      </c>
    </row>
    <row r="211" spans="1:6" ht="34.5" customHeight="1">
      <c r="A211" s="44" t="s">
        <v>61</v>
      </c>
      <c r="B211" s="38" t="s">
        <v>311</v>
      </c>
      <c r="C211" s="37" t="s">
        <v>311</v>
      </c>
      <c r="D211" s="40" t="s">
        <v>60</v>
      </c>
      <c r="E211" s="38"/>
      <c r="F211" s="35">
        <f>SUM(F212)</f>
        <v>237000</v>
      </c>
    </row>
    <row r="212" spans="1:6" ht="45" customHeight="1">
      <c r="A212" s="47" t="s">
        <v>76</v>
      </c>
      <c r="B212" s="38" t="s">
        <v>311</v>
      </c>
      <c r="C212" s="37" t="s">
        <v>311</v>
      </c>
      <c r="D212" s="40" t="s">
        <v>59</v>
      </c>
      <c r="E212" s="38"/>
      <c r="F212" s="35">
        <f>SUM(F213)</f>
        <v>237000</v>
      </c>
    </row>
    <row r="213" spans="1:6" ht="45">
      <c r="A213" s="44" t="s">
        <v>62</v>
      </c>
      <c r="B213" s="38" t="s">
        <v>311</v>
      </c>
      <c r="C213" s="37" t="s">
        <v>311</v>
      </c>
      <c r="D213" s="40" t="s">
        <v>63</v>
      </c>
      <c r="E213" s="38"/>
      <c r="F213" s="35">
        <f>SUM(F214)</f>
        <v>237000</v>
      </c>
    </row>
    <row r="214" spans="1:6" ht="30">
      <c r="A214" s="44" t="s">
        <v>126</v>
      </c>
      <c r="B214" s="38" t="s">
        <v>311</v>
      </c>
      <c r="C214" s="37" t="s">
        <v>311</v>
      </c>
      <c r="D214" s="40" t="s">
        <v>95</v>
      </c>
      <c r="E214" s="38"/>
      <c r="F214" s="35">
        <f>SUM(F215)</f>
        <v>237000</v>
      </c>
    </row>
    <row r="215" spans="1:6" ht="15">
      <c r="A215" s="44" t="s">
        <v>229</v>
      </c>
      <c r="B215" s="38" t="s">
        <v>311</v>
      </c>
      <c r="C215" s="37" t="s">
        <v>311</v>
      </c>
      <c r="D215" s="40" t="s">
        <v>95</v>
      </c>
      <c r="E215" s="38" t="s">
        <v>288</v>
      </c>
      <c r="F215" s="35">
        <v>237000</v>
      </c>
    </row>
    <row r="216" spans="1:6" ht="33.75" customHeight="1">
      <c r="A216" s="47" t="s">
        <v>35</v>
      </c>
      <c r="B216" s="38" t="s">
        <v>311</v>
      </c>
      <c r="C216" s="37" t="s">
        <v>311</v>
      </c>
      <c r="D216" s="40" t="s">
        <v>36</v>
      </c>
      <c r="E216" s="38"/>
      <c r="F216" s="35">
        <f>SUM(F217+F221)</f>
        <v>538000</v>
      </c>
    </row>
    <row r="217" spans="1:6" ht="63.75" customHeight="1">
      <c r="A217" s="47" t="s">
        <v>43</v>
      </c>
      <c r="B217" s="38" t="s">
        <v>311</v>
      </c>
      <c r="C217" s="37" t="s">
        <v>311</v>
      </c>
      <c r="D217" s="40" t="s">
        <v>42</v>
      </c>
      <c r="E217" s="38"/>
      <c r="F217" s="35">
        <f>SUM(F218)</f>
        <v>118500</v>
      </c>
    </row>
    <row r="218" spans="1:6" ht="102.75" customHeight="1">
      <c r="A218" s="47" t="s">
        <v>65</v>
      </c>
      <c r="B218" s="38" t="s">
        <v>311</v>
      </c>
      <c r="C218" s="37" t="s">
        <v>311</v>
      </c>
      <c r="D218" s="40" t="s">
        <v>66</v>
      </c>
      <c r="E218" s="38"/>
      <c r="F218" s="35">
        <f>SUM(F219)</f>
        <v>118500</v>
      </c>
    </row>
    <row r="219" spans="1:6" ht="31.5" customHeight="1">
      <c r="A219" s="44" t="s">
        <v>126</v>
      </c>
      <c r="B219" s="38" t="s">
        <v>311</v>
      </c>
      <c r="C219" s="37" t="s">
        <v>311</v>
      </c>
      <c r="D219" s="40" t="s">
        <v>77</v>
      </c>
      <c r="E219" s="38"/>
      <c r="F219" s="35">
        <f>SUM(F220)</f>
        <v>118500</v>
      </c>
    </row>
    <row r="220" spans="1:6" ht="18" customHeight="1">
      <c r="A220" s="47" t="s">
        <v>229</v>
      </c>
      <c r="B220" s="38" t="s">
        <v>311</v>
      </c>
      <c r="C220" s="37" t="s">
        <v>311</v>
      </c>
      <c r="D220" s="40" t="s">
        <v>77</v>
      </c>
      <c r="E220" s="38" t="s">
        <v>288</v>
      </c>
      <c r="F220" s="35">
        <v>118500</v>
      </c>
    </row>
    <row r="221" spans="1:6" ht="49.5" customHeight="1">
      <c r="A221" s="47" t="s">
        <v>37</v>
      </c>
      <c r="B221" s="38" t="s">
        <v>311</v>
      </c>
      <c r="C221" s="37" t="s">
        <v>311</v>
      </c>
      <c r="D221" s="40" t="s">
        <v>38</v>
      </c>
      <c r="E221" s="38"/>
      <c r="F221" s="35">
        <f>SUM(F222)</f>
        <v>419500</v>
      </c>
    </row>
    <row r="222" spans="1:6" ht="75.75" customHeight="1">
      <c r="A222" s="47" t="s">
        <v>68</v>
      </c>
      <c r="B222" s="38" t="s">
        <v>311</v>
      </c>
      <c r="C222" s="37" t="s">
        <v>311</v>
      </c>
      <c r="D222" s="40" t="s">
        <v>67</v>
      </c>
      <c r="E222" s="38"/>
      <c r="F222" s="35">
        <f>SUM(F223)</f>
        <v>419500</v>
      </c>
    </row>
    <row r="223" spans="1:6" ht="30" customHeight="1">
      <c r="A223" s="44" t="s">
        <v>126</v>
      </c>
      <c r="B223" s="38" t="s">
        <v>311</v>
      </c>
      <c r="C223" s="37" t="s">
        <v>311</v>
      </c>
      <c r="D223" s="40" t="s">
        <v>78</v>
      </c>
      <c r="E223" s="38"/>
      <c r="F223" s="35">
        <f>SUM(F224)</f>
        <v>419500</v>
      </c>
    </row>
    <row r="224" spans="1:6" ht="19.5" customHeight="1">
      <c r="A224" s="47" t="s">
        <v>229</v>
      </c>
      <c r="B224" s="38" t="s">
        <v>311</v>
      </c>
      <c r="C224" s="37" t="s">
        <v>311</v>
      </c>
      <c r="D224" s="40" t="s">
        <v>78</v>
      </c>
      <c r="E224" s="38" t="s">
        <v>288</v>
      </c>
      <c r="F224" s="35">
        <v>419500</v>
      </c>
    </row>
    <row r="225" spans="1:6" ht="18" customHeight="1">
      <c r="A225" s="48" t="s">
        <v>233</v>
      </c>
      <c r="B225" s="43" t="s">
        <v>235</v>
      </c>
      <c r="C225" s="42"/>
      <c r="D225" s="42"/>
      <c r="E225" s="38"/>
      <c r="F225" s="34">
        <f>SUM(F226+F246+F284+F295)</f>
        <v>282707456</v>
      </c>
    </row>
    <row r="226" spans="1:6" ht="18" customHeight="1">
      <c r="A226" s="49" t="s">
        <v>234</v>
      </c>
      <c r="B226" s="43" t="s">
        <v>235</v>
      </c>
      <c r="C226" s="43" t="s">
        <v>218</v>
      </c>
      <c r="D226" s="42"/>
      <c r="E226" s="38"/>
      <c r="F226" s="34">
        <f>SUM(F227)</f>
        <v>51675716</v>
      </c>
    </row>
    <row r="227" spans="1:6" ht="37.5" customHeight="1">
      <c r="A227" s="47" t="s">
        <v>436</v>
      </c>
      <c r="B227" s="38" t="s">
        <v>235</v>
      </c>
      <c r="C227" s="38" t="s">
        <v>218</v>
      </c>
      <c r="D227" s="40" t="s">
        <v>434</v>
      </c>
      <c r="E227" s="38"/>
      <c r="F227" s="35">
        <f>SUM(F228+F235+F242)</f>
        <v>51675716</v>
      </c>
    </row>
    <row r="228" spans="1:6" ht="52.5" customHeight="1">
      <c r="A228" s="47" t="s">
        <v>46</v>
      </c>
      <c r="B228" s="38" t="s">
        <v>235</v>
      </c>
      <c r="C228" s="38" t="s">
        <v>218</v>
      </c>
      <c r="D228" s="40" t="s">
        <v>513</v>
      </c>
      <c r="E228" s="38"/>
      <c r="F228" s="35">
        <f>SUM(F229)</f>
        <v>15185345</v>
      </c>
    </row>
    <row r="229" spans="1:6" ht="33.75" customHeight="1">
      <c r="A229" s="47" t="s">
        <v>517</v>
      </c>
      <c r="B229" s="38" t="s">
        <v>235</v>
      </c>
      <c r="C229" s="38" t="s">
        <v>218</v>
      </c>
      <c r="D229" s="40" t="s">
        <v>520</v>
      </c>
      <c r="E229" s="38"/>
      <c r="F229" s="35">
        <f>SUM(F230+F233)</f>
        <v>15185345</v>
      </c>
    </row>
    <row r="230" spans="1:6" ht="18.75" customHeight="1">
      <c r="A230" s="47" t="s">
        <v>299</v>
      </c>
      <c r="B230" s="38" t="s">
        <v>235</v>
      </c>
      <c r="C230" s="38" t="s">
        <v>218</v>
      </c>
      <c r="D230" s="40" t="s">
        <v>521</v>
      </c>
      <c r="E230" s="38"/>
      <c r="F230" s="35">
        <f>SUM(F231:F232)</f>
        <v>15143641</v>
      </c>
    </row>
    <row r="231" spans="1:6" ht="12.75" customHeight="1">
      <c r="A231" s="44" t="s">
        <v>163</v>
      </c>
      <c r="B231" s="38" t="s">
        <v>235</v>
      </c>
      <c r="C231" s="38" t="s">
        <v>218</v>
      </c>
      <c r="D231" s="40" t="s">
        <v>519</v>
      </c>
      <c r="E231" s="38" t="s">
        <v>224</v>
      </c>
      <c r="F231" s="35">
        <v>14005099</v>
      </c>
    </row>
    <row r="232" spans="1:6" ht="14.25" customHeight="1">
      <c r="A232" s="47" t="s">
        <v>226</v>
      </c>
      <c r="B232" s="38" t="s">
        <v>235</v>
      </c>
      <c r="C232" s="38" t="s">
        <v>218</v>
      </c>
      <c r="D232" s="40" t="s">
        <v>519</v>
      </c>
      <c r="E232" s="38" t="s">
        <v>225</v>
      </c>
      <c r="F232" s="35">
        <v>1138542</v>
      </c>
    </row>
    <row r="233" spans="1:6" ht="31.5" customHeight="1">
      <c r="A233" s="93" t="s">
        <v>148</v>
      </c>
      <c r="B233" s="38" t="s">
        <v>235</v>
      </c>
      <c r="C233" s="38" t="s">
        <v>218</v>
      </c>
      <c r="D233" s="40" t="s">
        <v>149</v>
      </c>
      <c r="E233" s="38"/>
      <c r="F233" s="35">
        <f>SUM(F234)</f>
        <v>41704</v>
      </c>
    </row>
    <row r="234" spans="1:6" ht="48.75" customHeight="1">
      <c r="A234" s="51" t="s">
        <v>294</v>
      </c>
      <c r="B234" s="38" t="s">
        <v>235</v>
      </c>
      <c r="C234" s="38" t="s">
        <v>218</v>
      </c>
      <c r="D234" s="40" t="s">
        <v>149</v>
      </c>
      <c r="E234" s="38" t="s">
        <v>221</v>
      </c>
      <c r="F234" s="35">
        <v>41704</v>
      </c>
    </row>
    <row r="235" spans="1:6" ht="46.5" customHeight="1">
      <c r="A235" s="47" t="s">
        <v>437</v>
      </c>
      <c r="B235" s="38" t="s">
        <v>235</v>
      </c>
      <c r="C235" s="38" t="s">
        <v>218</v>
      </c>
      <c r="D235" s="40" t="s">
        <v>435</v>
      </c>
      <c r="E235" s="38"/>
      <c r="F235" s="35">
        <f>SUM(F236)</f>
        <v>36290371</v>
      </c>
    </row>
    <row r="236" spans="1:6" ht="21" customHeight="1">
      <c r="A236" s="47" t="s">
        <v>439</v>
      </c>
      <c r="B236" s="38" t="s">
        <v>235</v>
      </c>
      <c r="C236" s="38" t="s">
        <v>218</v>
      </c>
      <c r="D236" s="40" t="s">
        <v>438</v>
      </c>
      <c r="E236" s="38"/>
      <c r="F236" s="35">
        <f>SUM(F237+F240)</f>
        <v>36290371</v>
      </c>
    </row>
    <row r="237" spans="1:6" ht="73.5" customHeight="1">
      <c r="A237" s="47" t="s">
        <v>300</v>
      </c>
      <c r="B237" s="38" t="s">
        <v>235</v>
      </c>
      <c r="C237" s="38" t="s">
        <v>218</v>
      </c>
      <c r="D237" s="40" t="s">
        <v>510</v>
      </c>
      <c r="E237" s="38"/>
      <c r="F237" s="35">
        <f>SUM(F238:F239)</f>
        <v>27235771</v>
      </c>
    </row>
    <row r="238" spans="1:6" ht="45">
      <c r="A238" s="51" t="s">
        <v>294</v>
      </c>
      <c r="B238" s="38" t="s">
        <v>235</v>
      </c>
      <c r="C238" s="38" t="s">
        <v>218</v>
      </c>
      <c r="D238" s="40" t="s">
        <v>510</v>
      </c>
      <c r="E238" s="38" t="s">
        <v>221</v>
      </c>
      <c r="F238" s="35">
        <v>27075012</v>
      </c>
    </row>
    <row r="239" spans="1:6" ht="18" customHeight="1">
      <c r="A239" s="44" t="s">
        <v>163</v>
      </c>
      <c r="B239" s="38" t="s">
        <v>235</v>
      </c>
      <c r="C239" s="38" t="s">
        <v>218</v>
      </c>
      <c r="D239" s="40" t="s">
        <v>511</v>
      </c>
      <c r="E239" s="38" t="s">
        <v>224</v>
      </c>
      <c r="F239" s="35">
        <v>160759</v>
      </c>
    </row>
    <row r="240" spans="1:6" ht="17.25" customHeight="1">
      <c r="A240" s="47" t="s">
        <v>299</v>
      </c>
      <c r="B240" s="38" t="s">
        <v>235</v>
      </c>
      <c r="C240" s="38" t="s">
        <v>218</v>
      </c>
      <c r="D240" s="40" t="s">
        <v>533</v>
      </c>
      <c r="E240" s="38"/>
      <c r="F240" s="35">
        <f>SUM(F241:F241)</f>
        <v>9054600</v>
      </c>
    </row>
    <row r="241" spans="1:6" ht="48" customHeight="1">
      <c r="A241" s="51" t="s">
        <v>294</v>
      </c>
      <c r="B241" s="38" t="s">
        <v>235</v>
      </c>
      <c r="C241" s="38" t="s">
        <v>218</v>
      </c>
      <c r="D241" s="40" t="s">
        <v>533</v>
      </c>
      <c r="E241" s="38" t="s">
        <v>221</v>
      </c>
      <c r="F241" s="35">
        <v>9054600</v>
      </c>
    </row>
    <row r="242" spans="1:6" ht="61.5" customHeight="1">
      <c r="A242" s="52" t="s">
        <v>83</v>
      </c>
      <c r="B242" s="38" t="s">
        <v>235</v>
      </c>
      <c r="C242" s="38" t="s">
        <v>218</v>
      </c>
      <c r="D242" s="40" t="s">
        <v>84</v>
      </c>
      <c r="E242" s="38"/>
      <c r="F242" s="35">
        <f>SUM(F243)</f>
        <v>200000</v>
      </c>
    </row>
    <row r="243" spans="1:6" ht="33.75" customHeight="1">
      <c r="A243" s="52" t="s">
        <v>85</v>
      </c>
      <c r="B243" s="38" t="s">
        <v>235</v>
      </c>
      <c r="C243" s="38" t="s">
        <v>218</v>
      </c>
      <c r="D243" s="40" t="s">
        <v>86</v>
      </c>
      <c r="E243" s="38"/>
      <c r="F243" s="35">
        <f>SUM(F244)</f>
        <v>200000</v>
      </c>
    </row>
    <row r="244" spans="1:6" ht="18.75" customHeight="1">
      <c r="A244" s="96" t="s">
        <v>141</v>
      </c>
      <c r="B244" s="38" t="s">
        <v>235</v>
      </c>
      <c r="C244" s="38" t="s">
        <v>218</v>
      </c>
      <c r="D244" s="40" t="s">
        <v>142</v>
      </c>
      <c r="E244" s="38"/>
      <c r="F244" s="35">
        <f>SUM(F245)</f>
        <v>200000</v>
      </c>
    </row>
    <row r="245" spans="1:6" ht="18" customHeight="1">
      <c r="A245" s="44" t="s">
        <v>163</v>
      </c>
      <c r="B245" s="38" t="s">
        <v>235</v>
      </c>
      <c r="C245" s="38" t="s">
        <v>218</v>
      </c>
      <c r="D245" s="40" t="s">
        <v>143</v>
      </c>
      <c r="E245" s="38" t="s">
        <v>224</v>
      </c>
      <c r="F245" s="35">
        <v>200000</v>
      </c>
    </row>
    <row r="246" spans="1:6" ht="18" customHeight="1">
      <c r="A246" s="49" t="s">
        <v>236</v>
      </c>
      <c r="B246" s="43" t="s">
        <v>235</v>
      </c>
      <c r="C246" s="43" t="s">
        <v>220</v>
      </c>
      <c r="D246" s="42"/>
      <c r="E246" s="38"/>
      <c r="F246" s="34">
        <f>SUM(F247+F262)</f>
        <v>222157954</v>
      </c>
    </row>
    <row r="247" spans="1:6" ht="36" customHeight="1">
      <c r="A247" s="47" t="s">
        <v>496</v>
      </c>
      <c r="B247" s="38" t="s">
        <v>235</v>
      </c>
      <c r="C247" s="38" t="s">
        <v>220</v>
      </c>
      <c r="D247" s="40" t="s">
        <v>434</v>
      </c>
      <c r="E247" s="38"/>
      <c r="F247" s="35">
        <f>SUM(F248+F267+F274+F280)</f>
        <v>222127954</v>
      </c>
    </row>
    <row r="248" spans="1:6" ht="48" customHeight="1">
      <c r="A248" s="47" t="s">
        <v>512</v>
      </c>
      <c r="B248" s="38" t="s">
        <v>316</v>
      </c>
      <c r="C248" s="38" t="s">
        <v>220</v>
      </c>
      <c r="D248" s="40" t="s">
        <v>513</v>
      </c>
      <c r="E248" s="38"/>
      <c r="F248" s="35">
        <f>SUM(F249)</f>
        <v>48769302</v>
      </c>
    </row>
    <row r="249" spans="1:6" ht="33.75" customHeight="1">
      <c r="A249" s="47" t="s">
        <v>517</v>
      </c>
      <c r="B249" s="38" t="s">
        <v>235</v>
      </c>
      <c r="C249" s="38" t="s">
        <v>220</v>
      </c>
      <c r="D249" s="40" t="s">
        <v>520</v>
      </c>
      <c r="E249" s="38"/>
      <c r="F249" s="35">
        <f>SUM(F250+F257+F260+F253+F255)</f>
        <v>48769302</v>
      </c>
    </row>
    <row r="250" spans="1:6" ht="21.75" customHeight="1">
      <c r="A250" s="47" t="s">
        <v>299</v>
      </c>
      <c r="B250" s="38" t="s">
        <v>235</v>
      </c>
      <c r="C250" s="38" t="s">
        <v>220</v>
      </c>
      <c r="D250" s="40" t="s">
        <v>521</v>
      </c>
      <c r="E250" s="38"/>
      <c r="F250" s="35">
        <f>SUM(F251:F252)</f>
        <v>40768283</v>
      </c>
    </row>
    <row r="251" spans="1:6" ht="18" customHeight="1">
      <c r="A251" s="44" t="s">
        <v>163</v>
      </c>
      <c r="B251" s="38" t="s">
        <v>235</v>
      </c>
      <c r="C251" s="38" t="s">
        <v>220</v>
      </c>
      <c r="D251" s="40" t="s">
        <v>521</v>
      </c>
      <c r="E251" s="38" t="s">
        <v>224</v>
      </c>
      <c r="F251" s="35">
        <v>37857350</v>
      </c>
    </row>
    <row r="252" spans="1:6" ht="18" customHeight="1">
      <c r="A252" s="47" t="s">
        <v>226</v>
      </c>
      <c r="B252" s="38" t="s">
        <v>235</v>
      </c>
      <c r="C252" s="38" t="s">
        <v>220</v>
      </c>
      <c r="D252" s="40" t="s">
        <v>521</v>
      </c>
      <c r="E252" s="38" t="s">
        <v>225</v>
      </c>
      <c r="F252" s="35">
        <v>2910933</v>
      </c>
    </row>
    <row r="253" spans="1:6" ht="29.25" customHeight="1">
      <c r="A253" s="93" t="s">
        <v>175</v>
      </c>
      <c r="B253" s="38" t="s">
        <v>235</v>
      </c>
      <c r="C253" s="38" t="s">
        <v>220</v>
      </c>
      <c r="D253" s="40" t="s">
        <v>174</v>
      </c>
      <c r="E253" s="38"/>
      <c r="F253" s="35">
        <f>SUM(F254)</f>
        <v>1278000</v>
      </c>
    </row>
    <row r="254" spans="1:6" ht="18" customHeight="1">
      <c r="A254" s="44" t="s">
        <v>163</v>
      </c>
      <c r="B254" s="38" t="s">
        <v>235</v>
      </c>
      <c r="C254" s="38" t="s">
        <v>220</v>
      </c>
      <c r="D254" s="40" t="s">
        <v>174</v>
      </c>
      <c r="E254" s="38" t="s">
        <v>224</v>
      </c>
      <c r="F254" s="35">
        <v>1278000</v>
      </c>
    </row>
    <row r="255" spans="1:6" ht="15" customHeight="1">
      <c r="A255" s="93" t="s">
        <v>177</v>
      </c>
      <c r="B255" s="38" t="s">
        <v>235</v>
      </c>
      <c r="C255" s="38" t="s">
        <v>220</v>
      </c>
      <c r="D255" s="40" t="s">
        <v>176</v>
      </c>
      <c r="E255" s="38"/>
      <c r="F255" s="35">
        <f>SUM(F256)</f>
        <v>1818000</v>
      </c>
    </row>
    <row r="256" spans="1:6" ht="18" customHeight="1">
      <c r="A256" s="44" t="s">
        <v>163</v>
      </c>
      <c r="B256" s="38" t="s">
        <v>235</v>
      </c>
      <c r="C256" s="38" t="s">
        <v>220</v>
      </c>
      <c r="D256" s="40" t="s">
        <v>176</v>
      </c>
      <c r="E256" s="38" t="s">
        <v>224</v>
      </c>
      <c r="F256" s="35">
        <v>1818000</v>
      </c>
    </row>
    <row r="257" spans="1:6" ht="32.25" customHeight="1">
      <c r="A257" s="93" t="s">
        <v>148</v>
      </c>
      <c r="B257" s="38" t="s">
        <v>235</v>
      </c>
      <c r="C257" s="38" t="s">
        <v>220</v>
      </c>
      <c r="D257" s="40" t="s">
        <v>149</v>
      </c>
      <c r="E257" s="38"/>
      <c r="F257" s="35">
        <f>SUM(F258:F259)</f>
        <v>1408169</v>
      </c>
    </row>
    <row r="258" spans="1:6" ht="46.5" customHeight="1">
      <c r="A258" s="51" t="s">
        <v>294</v>
      </c>
      <c r="B258" s="38" t="s">
        <v>235</v>
      </c>
      <c r="C258" s="38" t="s">
        <v>220</v>
      </c>
      <c r="D258" s="40" t="s">
        <v>149</v>
      </c>
      <c r="E258" s="38" t="s">
        <v>221</v>
      </c>
      <c r="F258" s="35">
        <v>1317137</v>
      </c>
    </row>
    <row r="259" spans="1:6" ht="22.5" customHeight="1">
      <c r="A259" s="44" t="s">
        <v>247</v>
      </c>
      <c r="B259" s="38" t="s">
        <v>235</v>
      </c>
      <c r="C259" s="38" t="s">
        <v>220</v>
      </c>
      <c r="D259" s="40" t="s">
        <v>149</v>
      </c>
      <c r="E259" s="38" t="s">
        <v>246</v>
      </c>
      <c r="F259" s="35">
        <v>91032</v>
      </c>
    </row>
    <row r="260" spans="1:6" ht="33.75" customHeight="1">
      <c r="A260" s="95" t="s">
        <v>151</v>
      </c>
      <c r="B260" s="38" t="s">
        <v>235</v>
      </c>
      <c r="C260" s="38" t="s">
        <v>220</v>
      </c>
      <c r="D260" s="40" t="s">
        <v>152</v>
      </c>
      <c r="E260" s="38"/>
      <c r="F260" s="35">
        <f>SUM(F261)</f>
        <v>3496850</v>
      </c>
    </row>
    <row r="261" spans="1:6" ht="19.5" customHeight="1">
      <c r="A261" s="44" t="s">
        <v>163</v>
      </c>
      <c r="B261" s="38" t="s">
        <v>235</v>
      </c>
      <c r="C261" s="38" t="s">
        <v>220</v>
      </c>
      <c r="D261" s="40" t="s">
        <v>153</v>
      </c>
      <c r="E261" s="38" t="s">
        <v>224</v>
      </c>
      <c r="F261" s="35">
        <v>3496850</v>
      </c>
    </row>
    <row r="262" spans="1:6" ht="34.5" customHeight="1">
      <c r="A262" s="44" t="s">
        <v>117</v>
      </c>
      <c r="B262" s="38" t="s">
        <v>235</v>
      </c>
      <c r="C262" s="38" t="s">
        <v>220</v>
      </c>
      <c r="D262" s="40" t="s">
        <v>115</v>
      </c>
      <c r="E262" s="38"/>
      <c r="F262" s="35">
        <f>SUM(F263)</f>
        <v>30000</v>
      </c>
    </row>
    <row r="263" spans="1:6" ht="30" customHeight="1">
      <c r="A263" s="44" t="s">
        <v>118</v>
      </c>
      <c r="B263" s="38" t="s">
        <v>235</v>
      </c>
      <c r="C263" s="38" t="s">
        <v>220</v>
      </c>
      <c r="D263" s="40" t="s">
        <v>116</v>
      </c>
      <c r="E263" s="38"/>
      <c r="F263" s="35">
        <f>SUM(F264)</f>
        <v>30000</v>
      </c>
    </row>
    <row r="264" spans="1:6" ht="20.25" customHeight="1">
      <c r="A264" s="84" t="s">
        <v>120</v>
      </c>
      <c r="B264" s="38" t="s">
        <v>235</v>
      </c>
      <c r="C264" s="38" t="s">
        <v>220</v>
      </c>
      <c r="D264" s="40" t="s">
        <v>119</v>
      </c>
      <c r="E264" s="38"/>
      <c r="F264" s="35">
        <f>SUM(F266)</f>
        <v>30000</v>
      </c>
    </row>
    <row r="265" spans="1:6" ht="16.5" customHeight="1">
      <c r="A265" s="84" t="s">
        <v>122</v>
      </c>
      <c r="B265" s="38" t="s">
        <v>235</v>
      </c>
      <c r="C265" s="38" t="s">
        <v>220</v>
      </c>
      <c r="D265" s="40" t="s">
        <v>121</v>
      </c>
      <c r="E265" s="38"/>
      <c r="F265" s="35">
        <f>SUM(F266)</f>
        <v>30000</v>
      </c>
    </row>
    <row r="266" spans="1:6" ht="20.25" customHeight="1">
      <c r="A266" s="44" t="s">
        <v>163</v>
      </c>
      <c r="B266" s="38" t="s">
        <v>235</v>
      </c>
      <c r="C266" s="38" t="s">
        <v>220</v>
      </c>
      <c r="D266" s="40" t="s">
        <v>121</v>
      </c>
      <c r="E266" s="38" t="s">
        <v>224</v>
      </c>
      <c r="F266" s="35">
        <v>30000</v>
      </c>
    </row>
    <row r="267" spans="1:6" ht="45.75" customHeight="1">
      <c r="A267" s="53" t="s">
        <v>497</v>
      </c>
      <c r="B267" s="43" t="s">
        <v>235</v>
      </c>
      <c r="C267" s="43" t="s">
        <v>220</v>
      </c>
      <c r="D267" s="42" t="s">
        <v>435</v>
      </c>
      <c r="E267" s="43"/>
      <c r="F267" s="34">
        <f>SUM(F268)</f>
        <v>159235040</v>
      </c>
    </row>
    <row r="268" spans="1:6" ht="18.75" customHeight="1">
      <c r="A268" s="47" t="s">
        <v>522</v>
      </c>
      <c r="B268" s="38" t="s">
        <v>235</v>
      </c>
      <c r="C268" s="38" t="s">
        <v>220</v>
      </c>
      <c r="D268" s="40" t="s">
        <v>518</v>
      </c>
      <c r="E268" s="38"/>
      <c r="F268" s="35">
        <f>SUM(F269+F272)</f>
        <v>159235040</v>
      </c>
    </row>
    <row r="269" spans="1:6" ht="75.75" customHeight="1">
      <c r="A269" s="47" t="s">
        <v>207</v>
      </c>
      <c r="B269" s="38" t="s">
        <v>235</v>
      </c>
      <c r="C269" s="38" t="s">
        <v>220</v>
      </c>
      <c r="D269" s="40" t="s">
        <v>523</v>
      </c>
      <c r="E269" s="38"/>
      <c r="F269" s="35">
        <f>SUM(F270:F271)</f>
        <v>156927684</v>
      </c>
    </row>
    <row r="270" spans="1:6" ht="49.5" customHeight="1">
      <c r="A270" s="51" t="s">
        <v>294</v>
      </c>
      <c r="B270" s="38" t="s">
        <v>235</v>
      </c>
      <c r="C270" s="38" t="s">
        <v>220</v>
      </c>
      <c r="D270" s="40" t="s">
        <v>524</v>
      </c>
      <c r="E270" s="38" t="s">
        <v>221</v>
      </c>
      <c r="F270" s="35">
        <v>150349559</v>
      </c>
    </row>
    <row r="271" spans="1:6" ht="17.25" customHeight="1">
      <c r="A271" s="44" t="s">
        <v>163</v>
      </c>
      <c r="B271" s="38" t="s">
        <v>235</v>
      </c>
      <c r="C271" s="38" t="s">
        <v>220</v>
      </c>
      <c r="D271" s="40" t="s">
        <v>524</v>
      </c>
      <c r="E271" s="38" t="s">
        <v>224</v>
      </c>
      <c r="F271" s="35">
        <v>6578125</v>
      </c>
    </row>
    <row r="272" spans="1:6" s="1" customFormat="1" ht="18.75" customHeight="1">
      <c r="A272" s="51" t="s">
        <v>315</v>
      </c>
      <c r="B272" s="38" t="s">
        <v>235</v>
      </c>
      <c r="C272" s="38" t="s">
        <v>220</v>
      </c>
      <c r="D272" s="40" t="s">
        <v>525</v>
      </c>
      <c r="E272" s="38"/>
      <c r="F272" s="35">
        <f>SUM(F273)</f>
        <v>2307356</v>
      </c>
    </row>
    <row r="273" spans="1:6" s="1" customFormat="1" ht="49.5" customHeight="1">
      <c r="A273" s="51" t="s">
        <v>294</v>
      </c>
      <c r="B273" s="38" t="s">
        <v>235</v>
      </c>
      <c r="C273" s="38" t="s">
        <v>220</v>
      </c>
      <c r="D273" s="40" t="s">
        <v>525</v>
      </c>
      <c r="E273" s="38" t="s">
        <v>221</v>
      </c>
      <c r="F273" s="35">
        <v>2307356</v>
      </c>
    </row>
    <row r="274" spans="1:6" ht="45.75" customHeight="1">
      <c r="A274" s="53" t="s">
        <v>526</v>
      </c>
      <c r="B274" s="43" t="s">
        <v>235</v>
      </c>
      <c r="C274" s="43" t="s">
        <v>220</v>
      </c>
      <c r="D274" s="42" t="s">
        <v>527</v>
      </c>
      <c r="E274" s="43"/>
      <c r="F274" s="34">
        <f>SUM(F275)</f>
        <v>13483612</v>
      </c>
    </row>
    <row r="275" spans="1:6" ht="30" customHeight="1">
      <c r="A275" s="47" t="s">
        <v>528</v>
      </c>
      <c r="B275" s="38" t="s">
        <v>235</v>
      </c>
      <c r="C275" s="38" t="s">
        <v>220</v>
      </c>
      <c r="D275" s="40" t="s">
        <v>0</v>
      </c>
      <c r="E275" s="38"/>
      <c r="F275" s="35">
        <f>SUM(F276)</f>
        <v>13483612</v>
      </c>
    </row>
    <row r="276" spans="1:6" ht="14.25" customHeight="1">
      <c r="A276" s="47" t="s">
        <v>299</v>
      </c>
      <c r="B276" s="38" t="s">
        <v>235</v>
      </c>
      <c r="C276" s="38" t="s">
        <v>220</v>
      </c>
      <c r="D276" s="40" t="s">
        <v>1</v>
      </c>
      <c r="E276" s="38"/>
      <c r="F276" s="35">
        <f>SUM(F277:F279)</f>
        <v>13483612</v>
      </c>
    </row>
    <row r="277" spans="1:6" ht="46.5" customHeight="1">
      <c r="A277" s="51" t="s">
        <v>294</v>
      </c>
      <c r="B277" s="38" t="s">
        <v>235</v>
      </c>
      <c r="C277" s="38" t="s">
        <v>220</v>
      </c>
      <c r="D277" s="40" t="s">
        <v>1</v>
      </c>
      <c r="E277" s="38" t="s">
        <v>221</v>
      </c>
      <c r="F277" s="35">
        <v>12521800</v>
      </c>
    </row>
    <row r="278" spans="1:6" ht="16.5" customHeight="1">
      <c r="A278" s="44" t="s">
        <v>163</v>
      </c>
      <c r="B278" s="38" t="s">
        <v>235</v>
      </c>
      <c r="C278" s="38" t="s">
        <v>220</v>
      </c>
      <c r="D278" s="40" t="s">
        <v>1</v>
      </c>
      <c r="E278" s="38" t="s">
        <v>224</v>
      </c>
      <c r="F278" s="35">
        <v>910155</v>
      </c>
    </row>
    <row r="279" spans="1:6" ht="18.75" customHeight="1">
      <c r="A279" s="47" t="s">
        <v>226</v>
      </c>
      <c r="B279" s="38" t="s">
        <v>235</v>
      </c>
      <c r="C279" s="38" t="s">
        <v>220</v>
      </c>
      <c r="D279" s="40" t="s">
        <v>1</v>
      </c>
      <c r="E279" s="38" t="s">
        <v>225</v>
      </c>
      <c r="F279" s="35">
        <v>51657</v>
      </c>
    </row>
    <row r="280" spans="1:6" ht="58.5" customHeight="1">
      <c r="A280" s="47" t="s">
        <v>83</v>
      </c>
      <c r="B280" s="38" t="s">
        <v>235</v>
      </c>
      <c r="C280" s="38" t="s">
        <v>220</v>
      </c>
      <c r="D280" s="40" t="s">
        <v>84</v>
      </c>
      <c r="E280" s="38"/>
      <c r="F280" s="35">
        <f>SUM(F281)</f>
        <v>640000</v>
      </c>
    </row>
    <row r="281" spans="1:6" ht="33.75" customHeight="1">
      <c r="A281" s="47" t="s">
        <v>85</v>
      </c>
      <c r="B281" s="38" t="s">
        <v>235</v>
      </c>
      <c r="C281" s="38" t="s">
        <v>220</v>
      </c>
      <c r="D281" s="40" t="s">
        <v>86</v>
      </c>
      <c r="E281" s="38"/>
      <c r="F281" s="35">
        <f>SUM(F282)</f>
        <v>640000</v>
      </c>
    </row>
    <row r="282" spans="1:6" ht="15" customHeight="1">
      <c r="A282" s="96" t="s">
        <v>141</v>
      </c>
      <c r="B282" s="38" t="s">
        <v>235</v>
      </c>
      <c r="C282" s="38" t="s">
        <v>220</v>
      </c>
      <c r="D282" s="40" t="s">
        <v>143</v>
      </c>
      <c r="E282" s="38"/>
      <c r="F282" s="35">
        <f>SUM(F283)</f>
        <v>640000</v>
      </c>
    </row>
    <row r="283" spans="1:6" ht="16.5" customHeight="1">
      <c r="A283" s="44" t="s">
        <v>163</v>
      </c>
      <c r="B283" s="38" t="s">
        <v>235</v>
      </c>
      <c r="C283" s="38" t="s">
        <v>220</v>
      </c>
      <c r="D283" s="40" t="s">
        <v>143</v>
      </c>
      <c r="E283" s="38" t="s">
        <v>224</v>
      </c>
      <c r="F283" s="35">
        <v>640000</v>
      </c>
    </row>
    <row r="284" spans="1:6" ht="15">
      <c r="A284" s="49" t="s">
        <v>237</v>
      </c>
      <c r="B284" s="43" t="s">
        <v>235</v>
      </c>
      <c r="C284" s="43" t="s">
        <v>235</v>
      </c>
      <c r="D284" s="42"/>
      <c r="E284" s="38"/>
      <c r="F284" s="34">
        <f>SUM(F285)</f>
        <v>1439000</v>
      </c>
    </row>
    <row r="285" spans="1:6" s="1" customFormat="1" ht="48" customHeight="1">
      <c r="A285" s="54" t="s">
        <v>447</v>
      </c>
      <c r="B285" s="43" t="s">
        <v>235</v>
      </c>
      <c r="C285" s="43" t="s">
        <v>235</v>
      </c>
      <c r="D285" s="42" t="s">
        <v>448</v>
      </c>
      <c r="E285" s="43"/>
      <c r="F285" s="34">
        <f>SUM(F286+F290)</f>
        <v>1439000</v>
      </c>
    </row>
    <row r="286" spans="1:6" s="1" customFormat="1" ht="53.25" customHeight="1">
      <c r="A286" s="55" t="s">
        <v>2</v>
      </c>
      <c r="B286" s="38" t="s">
        <v>235</v>
      </c>
      <c r="C286" s="38" t="s">
        <v>235</v>
      </c>
      <c r="D286" s="40" t="s">
        <v>3</v>
      </c>
      <c r="E286" s="38"/>
      <c r="F286" s="35">
        <f>SUM(F287)</f>
        <v>80000</v>
      </c>
    </row>
    <row r="287" spans="1:6" s="1" customFormat="1" ht="33" customHeight="1">
      <c r="A287" s="56" t="s">
        <v>4</v>
      </c>
      <c r="B287" s="38" t="s">
        <v>235</v>
      </c>
      <c r="C287" s="38" t="s">
        <v>235</v>
      </c>
      <c r="D287" s="40" t="s">
        <v>5</v>
      </c>
      <c r="E287" s="38"/>
      <c r="F287" s="35">
        <f>SUM(F288)</f>
        <v>80000</v>
      </c>
    </row>
    <row r="288" spans="1:6" s="1" customFormat="1" ht="15.75" customHeight="1">
      <c r="A288" s="79" t="s">
        <v>301</v>
      </c>
      <c r="B288" s="38" t="s">
        <v>235</v>
      </c>
      <c r="C288" s="38" t="s">
        <v>235</v>
      </c>
      <c r="D288" s="40" t="s">
        <v>6</v>
      </c>
      <c r="E288" s="38"/>
      <c r="F288" s="35">
        <f>SUM(F289)</f>
        <v>80000</v>
      </c>
    </row>
    <row r="289" spans="1:6" ht="16.5" customHeight="1">
      <c r="A289" s="44" t="s">
        <v>163</v>
      </c>
      <c r="B289" s="38" t="s">
        <v>235</v>
      </c>
      <c r="C289" s="38" t="s">
        <v>235</v>
      </c>
      <c r="D289" s="40" t="s">
        <v>7</v>
      </c>
      <c r="E289" s="38" t="s">
        <v>224</v>
      </c>
      <c r="F289" s="35">
        <v>80000</v>
      </c>
    </row>
    <row r="290" spans="1:6" ht="48.75" customHeight="1">
      <c r="A290" s="18" t="s">
        <v>8</v>
      </c>
      <c r="B290" s="38" t="s">
        <v>235</v>
      </c>
      <c r="C290" s="38" t="s">
        <v>235</v>
      </c>
      <c r="D290" s="40" t="s">
        <v>9</v>
      </c>
      <c r="E290" s="38"/>
      <c r="F290" s="35">
        <f>SUM(F291)</f>
        <v>1359000</v>
      </c>
    </row>
    <row r="291" spans="1:6" ht="18.75" customHeight="1">
      <c r="A291" s="18" t="s">
        <v>10</v>
      </c>
      <c r="B291" s="38" t="s">
        <v>235</v>
      </c>
      <c r="C291" s="38" t="s">
        <v>235</v>
      </c>
      <c r="D291" s="40" t="s">
        <v>47</v>
      </c>
      <c r="E291" s="38"/>
      <c r="F291" s="35">
        <f>SUM(F292)</f>
        <v>1359000</v>
      </c>
    </row>
    <row r="292" spans="1:6" ht="21" customHeight="1">
      <c r="A292" s="20" t="s">
        <v>138</v>
      </c>
      <c r="B292" s="38" t="s">
        <v>235</v>
      </c>
      <c r="C292" s="38" t="s">
        <v>235</v>
      </c>
      <c r="D292" s="40" t="s">
        <v>139</v>
      </c>
      <c r="E292" s="38"/>
      <c r="F292" s="35">
        <f>SUM(F293:F294)</f>
        <v>1359000</v>
      </c>
    </row>
    <row r="293" spans="1:6" ht="21" customHeight="1">
      <c r="A293" s="44" t="s">
        <v>163</v>
      </c>
      <c r="B293" s="38" t="s">
        <v>235</v>
      </c>
      <c r="C293" s="38" t="s">
        <v>235</v>
      </c>
      <c r="D293" s="40" t="s">
        <v>139</v>
      </c>
      <c r="E293" s="38" t="s">
        <v>224</v>
      </c>
      <c r="F293" s="35">
        <v>359000</v>
      </c>
    </row>
    <row r="294" spans="1:6" s="31" customFormat="1" ht="15" customHeight="1">
      <c r="A294" s="44" t="s">
        <v>247</v>
      </c>
      <c r="B294" s="38" t="s">
        <v>235</v>
      </c>
      <c r="C294" s="38" t="s">
        <v>235</v>
      </c>
      <c r="D294" s="40" t="s">
        <v>139</v>
      </c>
      <c r="E294" s="38" t="s">
        <v>246</v>
      </c>
      <c r="F294" s="35">
        <v>1000000</v>
      </c>
    </row>
    <row r="295" spans="1:6" s="3" customFormat="1" ht="20.25" customHeight="1">
      <c r="A295" s="49" t="s">
        <v>238</v>
      </c>
      <c r="B295" s="43" t="s">
        <v>235</v>
      </c>
      <c r="C295" s="43" t="s">
        <v>239</v>
      </c>
      <c r="D295" s="42"/>
      <c r="E295" s="38"/>
      <c r="F295" s="34">
        <f>SUM(F296)</f>
        <v>7434786</v>
      </c>
    </row>
    <row r="296" spans="1:6" s="1" customFormat="1" ht="33" customHeight="1">
      <c r="A296" s="9" t="s">
        <v>281</v>
      </c>
      <c r="B296" s="38" t="s">
        <v>235</v>
      </c>
      <c r="C296" s="38" t="s">
        <v>239</v>
      </c>
      <c r="D296" s="38" t="s">
        <v>434</v>
      </c>
      <c r="E296" s="38"/>
      <c r="F296" s="35">
        <f>SUM(F298)</f>
        <v>7434786</v>
      </c>
    </row>
    <row r="297" spans="1:6" s="1" customFormat="1" ht="48.75" customHeight="1">
      <c r="A297" s="9" t="s">
        <v>512</v>
      </c>
      <c r="B297" s="38" t="s">
        <v>235</v>
      </c>
      <c r="C297" s="38" t="s">
        <v>239</v>
      </c>
      <c r="D297" s="38" t="s">
        <v>513</v>
      </c>
      <c r="E297" s="38"/>
      <c r="F297" s="35">
        <f>SUM(F298)</f>
        <v>7434786</v>
      </c>
    </row>
    <row r="298" spans="1:6" s="1" customFormat="1" ht="29.25" customHeight="1">
      <c r="A298" s="51" t="s">
        <v>12</v>
      </c>
      <c r="B298" s="38" t="s">
        <v>235</v>
      </c>
      <c r="C298" s="38" t="s">
        <v>239</v>
      </c>
      <c r="D298" s="38" t="s">
        <v>11</v>
      </c>
      <c r="E298" s="38"/>
      <c r="F298" s="35">
        <f>SUM(F299+F301+F305)</f>
        <v>7434786</v>
      </c>
    </row>
    <row r="299" spans="1:6" s="1" customFormat="1" ht="32.25" customHeight="1">
      <c r="A299" s="47" t="s">
        <v>208</v>
      </c>
      <c r="B299" s="38" t="s">
        <v>235</v>
      </c>
      <c r="C299" s="38" t="s">
        <v>239</v>
      </c>
      <c r="D299" s="38" t="s">
        <v>13</v>
      </c>
      <c r="E299" s="38"/>
      <c r="F299" s="35">
        <f>SUM(F300)</f>
        <v>71182</v>
      </c>
    </row>
    <row r="300" spans="1:6" s="1" customFormat="1" ht="49.5" customHeight="1">
      <c r="A300" s="47" t="s">
        <v>202</v>
      </c>
      <c r="B300" s="38" t="s">
        <v>235</v>
      </c>
      <c r="C300" s="38" t="s">
        <v>239</v>
      </c>
      <c r="D300" s="38" t="s">
        <v>13</v>
      </c>
      <c r="E300" s="38" t="s">
        <v>221</v>
      </c>
      <c r="F300" s="35">
        <v>71182</v>
      </c>
    </row>
    <row r="301" spans="1:6" ht="22.5" customHeight="1">
      <c r="A301" s="47" t="s">
        <v>299</v>
      </c>
      <c r="B301" s="38" t="s">
        <v>235</v>
      </c>
      <c r="C301" s="38" t="s">
        <v>239</v>
      </c>
      <c r="D301" s="38" t="s">
        <v>14</v>
      </c>
      <c r="E301" s="38"/>
      <c r="F301" s="35">
        <f>SUM(F302:F304)</f>
        <v>7313604</v>
      </c>
    </row>
    <row r="302" spans="1:6" ht="45.75" customHeight="1">
      <c r="A302" s="51" t="s">
        <v>294</v>
      </c>
      <c r="B302" s="38" t="s">
        <v>235</v>
      </c>
      <c r="C302" s="38" t="s">
        <v>239</v>
      </c>
      <c r="D302" s="38" t="s">
        <v>516</v>
      </c>
      <c r="E302" s="38" t="s">
        <v>221</v>
      </c>
      <c r="F302" s="35">
        <v>6658100</v>
      </c>
    </row>
    <row r="303" spans="1:6" ht="15">
      <c r="A303" s="44" t="s">
        <v>163</v>
      </c>
      <c r="B303" s="38" t="s">
        <v>235</v>
      </c>
      <c r="C303" s="38" t="s">
        <v>239</v>
      </c>
      <c r="D303" s="38" t="s">
        <v>15</v>
      </c>
      <c r="E303" s="38" t="s">
        <v>224</v>
      </c>
      <c r="F303" s="35">
        <v>639120</v>
      </c>
    </row>
    <row r="304" spans="1:6" ht="15">
      <c r="A304" s="47" t="s">
        <v>226</v>
      </c>
      <c r="B304" s="38" t="s">
        <v>235</v>
      </c>
      <c r="C304" s="38" t="s">
        <v>239</v>
      </c>
      <c r="D304" s="38" t="s">
        <v>15</v>
      </c>
      <c r="E304" s="38" t="s">
        <v>225</v>
      </c>
      <c r="F304" s="35">
        <v>16384</v>
      </c>
    </row>
    <row r="305" spans="1:6" ht="15">
      <c r="A305" s="96" t="s">
        <v>141</v>
      </c>
      <c r="B305" s="38" t="s">
        <v>235</v>
      </c>
      <c r="C305" s="38" t="s">
        <v>239</v>
      </c>
      <c r="D305" s="38" t="s">
        <v>144</v>
      </c>
      <c r="E305" s="38"/>
      <c r="F305" s="35">
        <f>SUM(F306)</f>
        <v>50000</v>
      </c>
    </row>
    <row r="306" spans="1:6" ht="15">
      <c r="A306" s="44" t="s">
        <v>163</v>
      </c>
      <c r="B306" s="38" t="s">
        <v>235</v>
      </c>
      <c r="C306" s="38" t="s">
        <v>239</v>
      </c>
      <c r="D306" s="38" t="s">
        <v>144</v>
      </c>
      <c r="E306" s="38" t="s">
        <v>224</v>
      </c>
      <c r="F306" s="35">
        <v>50000</v>
      </c>
    </row>
    <row r="307" spans="1:6" s="3" customFormat="1" ht="23.25" customHeight="1">
      <c r="A307" s="49" t="s">
        <v>240</v>
      </c>
      <c r="B307" s="43" t="s">
        <v>242</v>
      </c>
      <c r="C307" s="43"/>
      <c r="D307" s="42"/>
      <c r="E307" s="38"/>
      <c r="F307" s="34">
        <f>SUM(F308+F327)</f>
        <v>11286553.37</v>
      </c>
    </row>
    <row r="308" spans="1:6" s="3" customFormat="1" ht="20.25" customHeight="1">
      <c r="A308" s="49" t="s">
        <v>241</v>
      </c>
      <c r="B308" s="43" t="s">
        <v>242</v>
      </c>
      <c r="C308" s="43" t="s">
        <v>218</v>
      </c>
      <c r="D308" s="42"/>
      <c r="E308" s="38"/>
      <c r="F308" s="34">
        <f>SUM(F309)</f>
        <v>10215142.37</v>
      </c>
    </row>
    <row r="309" spans="1:6" ht="16.5" customHeight="1">
      <c r="A309" s="9" t="s">
        <v>454</v>
      </c>
      <c r="B309" s="38" t="s">
        <v>242</v>
      </c>
      <c r="C309" s="38" t="s">
        <v>218</v>
      </c>
      <c r="D309" s="40" t="s">
        <v>455</v>
      </c>
      <c r="E309" s="38"/>
      <c r="F309" s="35">
        <f>SUM(F315+F321+F310)</f>
        <v>10215142.37</v>
      </c>
    </row>
    <row r="310" spans="1:6" ht="30.75" customHeight="1">
      <c r="A310" s="9" t="s">
        <v>98</v>
      </c>
      <c r="B310" s="38" t="s">
        <v>242</v>
      </c>
      <c r="C310" s="38" t="s">
        <v>218</v>
      </c>
      <c r="D310" s="40" t="s">
        <v>97</v>
      </c>
      <c r="E310" s="38"/>
      <c r="F310" s="35">
        <f>SUM(F311)</f>
        <v>758978.1</v>
      </c>
    </row>
    <row r="311" spans="1:6" ht="21.75" customHeight="1">
      <c r="A311" s="9" t="s">
        <v>96</v>
      </c>
      <c r="B311" s="38" t="s">
        <v>242</v>
      </c>
      <c r="C311" s="38" t="s">
        <v>218</v>
      </c>
      <c r="D311" s="40" t="s">
        <v>357</v>
      </c>
      <c r="E311" s="38"/>
      <c r="F311" s="35">
        <f>SUM(F312)</f>
        <v>758978.1</v>
      </c>
    </row>
    <row r="312" spans="1:6" ht="21.75" customHeight="1">
      <c r="A312" s="47" t="s">
        <v>299</v>
      </c>
      <c r="B312" s="38" t="s">
        <v>242</v>
      </c>
      <c r="C312" s="38" t="s">
        <v>218</v>
      </c>
      <c r="D312" s="40" t="s">
        <v>99</v>
      </c>
      <c r="E312" s="38"/>
      <c r="F312" s="35">
        <f>SUM(F313:F314)</f>
        <v>758978.1</v>
      </c>
    </row>
    <row r="313" spans="1:6" ht="43.5" customHeight="1">
      <c r="A313" s="51" t="s">
        <v>294</v>
      </c>
      <c r="B313" s="38" t="s">
        <v>242</v>
      </c>
      <c r="C313" s="38" t="s">
        <v>218</v>
      </c>
      <c r="D313" s="40" t="s">
        <v>99</v>
      </c>
      <c r="E313" s="38" t="s">
        <v>221</v>
      </c>
      <c r="F313" s="35">
        <v>490594</v>
      </c>
    </row>
    <row r="314" spans="1:6" ht="17.25" customHeight="1">
      <c r="A314" s="44" t="s">
        <v>163</v>
      </c>
      <c r="B314" s="38" t="s">
        <v>242</v>
      </c>
      <c r="C314" s="38" t="s">
        <v>218</v>
      </c>
      <c r="D314" s="40" t="s">
        <v>99</v>
      </c>
      <c r="E314" s="38" t="s">
        <v>224</v>
      </c>
      <c r="F314" s="35">
        <v>268384.1</v>
      </c>
    </row>
    <row r="315" spans="1:6" ht="28.5" customHeight="1">
      <c r="A315" s="52" t="s">
        <v>456</v>
      </c>
      <c r="B315" s="38" t="s">
        <v>242</v>
      </c>
      <c r="C315" s="38" t="s">
        <v>218</v>
      </c>
      <c r="D315" s="38" t="s">
        <v>457</v>
      </c>
      <c r="E315" s="38"/>
      <c r="F315" s="35">
        <f>SUM(F316)</f>
        <v>4637427.27</v>
      </c>
    </row>
    <row r="316" spans="1:6" ht="16.5" customHeight="1">
      <c r="A316" s="47" t="s">
        <v>458</v>
      </c>
      <c r="B316" s="38" t="s">
        <v>242</v>
      </c>
      <c r="C316" s="38" t="s">
        <v>218</v>
      </c>
      <c r="D316" s="38" t="s">
        <v>459</v>
      </c>
      <c r="E316" s="38"/>
      <c r="F316" s="35">
        <f>SUM(F317)</f>
        <v>4637427.27</v>
      </c>
    </row>
    <row r="317" spans="1:6" ht="17.25" customHeight="1">
      <c r="A317" s="47" t="s">
        <v>299</v>
      </c>
      <c r="B317" s="38" t="s">
        <v>242</v>
      </c>
      <c r="C317" s="38" t="s">
        <v>218</v>
      </c>
      <c r="D317" s="38" t="s">
        <v>460</v>
      </c>
      <c r="E317" s="38"/>
      <c r="F317" s="35">
        <f>SUM(F318:F320)</f>
        <v>4637427.27</v>
      </c>
    </row>
    <row r="318" spans="1:6" ht="44.25" customHeight="1">
      <c r="A318" s="51" t="s">
        <v>294</v>
      </c>
      <c r="B318" s="38" t="s">
        <v>242</v>
      </c>
      <c r="C318" s="38" t="s">
        <v>218</v>
      </c>
      <c r="D318" s="38" t="s">
        <v>461</v>
      </c>
      <c r="E318" s="38" t="s">
        <v>221</v>
      </c>
      <c r="F318" s="35">
        <v>3739344</v>
      </c>
    </row>
    <row r="319" spans="1:6" ht="15">
      <c r="A319" s="44" t="s">
        <v>163</v>
      </c>
      <c r="B319" s="38" t="s">
        <v>242</v>
      </c>
      <c r="C319" s="38" t="s">
        <v>218</v>
      </c>
      <c r="D319" s="38" t="s">
        <v>462</v>
      </c>
      <c r="E319" s="38" t="s">
        <v>224</v>
      </c>
      <c r="F319" s="35">
        <v>859521.27</v>
      </c>
    </row>
    <row r="320" spans="1:6" ht="16.5" customHeight="1">
      <c r="A320" s="47" t="s">
        <v>226</v>
      </c>
      <c r="B320" s="38" t="s">
        <v>242</v>
      </c>
      <c r="C320" s="38" t="s">
        <v>218</v>
      </c>
      <c r="D320" s="38" t="s">
        <v>460</v>
      </c>
      <c r="E320" s="38" t="s">
        <v>225</v>
      </c>
      <c r="F320" s="35">
        <v>38562</v>
      </c>
    </row>
    <row r="321" spans="1:6" ht="35.25" customHeight="1">
      <c r="A321" s="47" t="s">
        <v>463</v>
      </c>
      <c r="B321" s="38" t="s">
        <v>242</v>
      </c>
      <c r="C321" s="38" t="s">
        <v>218</v>
      </c>
      <c r="D321" s="38" t="s">
        <v>464</v>
      </c>
      <c r="E321" s="38"/>
      <c r="F321" s="35">
        <f>SUM(F323)</f>
        <v>4818737</v>
      </c>
    </row>
    <row r="322" spans="1:6" ht="35.25" customHeight="1">
      <c r="A322" s="47" t="s">
        <v>465</v>
      </c>
      <c r="B322" s="38" t="s">
        <v>242</v>
      </c>
      <c r="C322" s="38" t="s">
        <v>218</v>
      </c>
      <c r="D322" s="38" t="s">
        <v>466</v>
      </c>
      <c r="E322" s="38"/>
      <c r="F322" s="35">
        <f>SUM(F323)</f>
        <v>4818737</v>
      </c>
    </row>
    <row r="323" spans="1:6" ht="18.75" customHeight="1">
      <c r="A323" s="47" t="s">
        <v>299</v>
      </c>
      <c r="B323" s="38" t="s">
        <v>242</v>
      </c>
      <c r="C323" s="38" t="s">
        <v>218</v>
      </c>
      <c r="D323" s="38" t="s">
        <v>467</v>
      </c>
      <c r="E323" s="38"/>
      <c r="F323" s="35">
        <f>SUM(F324:F326)</f>
        <v>4818737</v>
      </c>
    </row>
    <row r="324" spans="1:6" ht="47.25" customHeight="1">
      <c r="A324" s="51" t="s">
        <v>294</v>
      </c>
      <c r="B324" s="38" t="s">
        <v>242</v>
      </c>
      <c r="C324" s="38" t="s">
        <v>218</v>
      </c>
      <c r="D324" s="38" t="s">
        <v>467</v>
      </c>
      <c r="E324" s="38" t="s">
        <v>221</v>
      </c>
      <c r="F324" s="35">
        <v>3046827</v>
      </c>
    </row>
    <row r="325" spans="1:6" ht="15">
      <c r="A325" s="44" t="s">
        <v>163</v>
      </c>
      <c r="B325" s="38" t="s">
        <v>242</v>
      </c>
      <c r="C325" s="38" t="s">
        <v>218</v>
      </c>
      <c r="D325" s="38" t="s">
        <v>467</v>
      </c>
      <c r="E325" s="38" t="s">
        <v>224</v>
      </c>
      <c r="F325" s="35">
        <v>1089827</v>
      </c>
    </row>
    <row r="326" spans="1:6" ht="18.75" customHeight="1">
      <c r="A326" s="47" t="s">
        <v>226</v>
      </c>
      <c r="B326" s="38" t="s">
        <v>242</v>
      </c>
      <c r="C326" s="38" t="s">
        <v>218</v>
      </c>
      <c r="D326" s="38" t="s">
        <v>468</v>
      </c>
      <c r="E326" s="38" t="s">
        <v>225</v>
      </c>
      <c r="F326" s="35">
        <v>682083</v>
      </c>
    </row>
    <row r="327" spans="1:6" ht="19.5" customHeight="1">
      <c r="A327" s="49" t="s">
        <v>243</v>
      </c>
      <c r="B327" s="43" t="s">
        <v>242</v>
      </c>
      <c r="C327" s="43" t="s">
        <v>228</v>
      </c>
      <c r="D327" s="42"/>
      <c r="E327" s="38"/>
      <c r="F327" s="34">
        <f>SUM(F328)</f>
        <v>1071411</v>
      </c>
    </row>
    <row r="328" spans="1:6" ht="36.75" customHeight="1">
      <c r="A328" s="47" t="s">
        <v>283</v>
      </c>
      <c r="B328" s="38" t="s">
        <v>242</v>
      </c>
      <c r="C328" s="38" t="s">
        <v>228</v>
      </c>
      <c r="D328" s="38" t="s">
        <v>469</v>
      </c>
      <c r="E328" s="38"/>
      <c r="F328" s="35">
        <f>SUM(F329+F333)</f>
        <v>1071411</v>
      </c>
    </row>
    <row r="329" spans="1:6" ht="30.75" customHeight="1">
      <c r="A329" s="47" t="s">
        <v>456</v>
      </c>
      <c r="B329" s="38" t="s">
        <v>242</v>
      </c>
      <c r="C329" s="38" t="s">
        <v>228</v>
      </c>
      <c r="D329" s="38" t="s">
        <v>54</v>
      </c>
      <c r="E329" s="38"/>
      <c r="F329" s="35">
        <f>SUM(F330)</f>
        <v>140000</v>
      </c>
    </row>
    <row r="330" spans="1:6" ht="95.25" customHeight="1">
      <c r="A330" s="47" t="s">
        <v>56</v>
      </c>
      <c r="B330" s="38" t="s">
        <v>242</v>
      </c>
      <c r="C330" s="38" t="s">
        <v>228</v>
      </c>
      <c r="D330" s="38" t="s">
        <v>55</v>
      </c>
      <c r="E330" s="38"/>
      <c r="F330" s="35">
        <f>SUM(F331)</f>
        <v>140000</v>
      </c>
    </row>
    <row r="331" spans="1:6" ht="76.5" customHeight="1">
      <c r="A331" s="47" t="s">
        <v>57</v>
      </c>
      <c r="B331" s="38" t="s">
        <v>242</v>
      </c>
      <c r="C331" s="38" t="s">
        <v>228</v>
      </c>
      <c r="D331" s="38" t="s">
        <v>58</v>
      </c>
      <c r="E331" s="38"/>
      <c r="F331" s="35">
        <f>SUM(F332)</f>
        <v>140000</v>
      </c>
    </row>
    <row r="332" spans="1:6" ht="15" customHeight="1">
      <c r="A332" s="47" t="s">
        <v>229</v>
      </c>
      <c r="B332" s="38" t="s">
        <v>242</v>
      </c>
      <c r="C332" s="38" t="s">
        <v>228</v>
      </c>
      <c r="D332" s="38" t="s">
        <v>58</v>
      </c>
      <c r="E332" s="38" t="s">
        <v>288</v>
      </c>
      <c r="F332" s="35">
        <v>140000</v>
      </c>
    </row>
    <row r="333" spans="1:6" ht="31.5" customHeight="1">
      <c r="A333" s="47" t="s">
        <v>463</v>
      </c>
      <c r="B333" s="38" t="s">
        <v>242</v>
      </c>
      <c r="C333" s="38" t="s">
        <v>228</v>
      </c>
      <c r="D333" s="38" t="s">
        <v>464</v>
      </c>
      <c r="E333" s="38"/>
      <c r="F333" s="35">
        <f>SUM(F334)</f>
        <v>931411</v>
      </c>
    </row>
    <row r="334" spans="1:6" ht="33" customHeight="1">
      <c r="A334" s="47" t="s">
        <v>465</v>
      </c>
      <c r="B334" s="38" t="s">
        <v>242</v>
      </c>
      <c r="C334" s="38" t="s">
        <v>228</v>
      </c>
      <c r="D334" s="38" t="s">
        <v>466</v>
      </c>
      <c r="E334" s="38"/>
      <c r="F334" s="35">
        <f>SUM(F335+F337)</f>
        <v>931411</v>
      </c>
    </row>
    <row r="335" spans="1:6" ht="34.5" customHeight="1">
      <c r="A335" s="47" t="s">
        <v>302</v>
      </c>
      <c r="B335" s="38" t="s">
        <v>242</v>
      </c>
      <c r="C335" s="38" t="s">
        <v>228</v>
      </c>
      <c r="D335" s="38" t="s">
        <v>470</v>
      </c>
      <c r="E335" s="38"/>
      <c r="F335" s="35">
        <f>SUM(F336)</f>
        <v>24276</v>
      </c>
    </row>
    <row r="336" spans="1:6" ht="48.75" customHeight="1">
      <c r="A336" s="51" t="s">
        <v>294</v>
      </c>
      <c r="B336" s="38" t="s">
        <v>242</v>
      </c>
      <c r="C336" s="38" t="s">
        <v>228</v>
      </c>
      <c r="D336" s="38" t="s">
        <v>470</v>
      </c>
      <c r="E336" s="38" t="s">
        <v>221</v>
      </c>
      <c r="F336" s="35">
        <v>24276</v>
      </c>
    </row>
    <row r="337" spans="1:6" ht="22.5" customHeight="1">
      <c r="A337" s="47" t="s">
        <v>299</v>
      </c>
      <c r="B337" s="38" t="s">
        <v>242</v>
      </c>
      <c r="C337" s="38" t="s">
        <v>228</v>
      </c>
      <c r="D337" s="38" t="s">
        <v>467</v>
      </c>
      <c r="E337" s="38"/>
      <c r="F337" s="35">
        <f>SUM(F338:F340)</f>
        <v>907135</v>
      </c>
    </row>
    <row r="338" spans="1:6" ht="45">
      <c r="A338" s="51" t="s">
        <v>294</v>
      </c>
      <c r="B338" s="38" t="s">
        <v>242</v>
      </c>
      <c r="C338" s="38" t="s">
        <v>228</v>
      </c>
      <c r="D338" s="38" t="s">
        <v>467</v>
      </c>
      <c r="E338" s="38" t="s">
        <v>221</v>
      </c>
      <c r="F338" s="35">
        <v>631235</v>
      </c>
    </row>
    <row r="339" spans="1:6" ht="20.25" customHeight="1">
      <c r="A339" s="44" t="s">
        <v>163</v>
      </c>
      <c r="B339" s="38" t="s">
        <v>242</v>
      </c>
      <c r="C339" s="38" t="s">
        <v>228</v>
      </c>
      <c r="D339" s="38" t="s">
        <v>467</v>
      </c>
      <c r="E339" s="38" t="s">
        <v>224</v>
      </c>
      <c r="F339" s="35">
        <v>272200</v>
      </c>
    </row>
    <row r="340" spans="1:6" ht="16.5" customHeight="1">
      <c r="A340" s="47" t="s">
        <v>226</v>
      </c>
      <c r="B340" s="38" t="s">
        <v>242</v>
      </c>
      <c r="C340" s="38" t="s">
        <v>228</v>
      </c>
      <c r="D340" s="38" t="s">
        <v>467</v>
      </c>
      <c r="E340" s="38" t="s">
        <v>225</v>
      </c>
      <c r="F340" s="35">
        <v>3700</v>
      </c>
    </row>
    <row r="341" spans="1:6" ht="22.5" customHeight="1">
      <c r="A341" s="49" t="s">
        <v>244</v>
      </c>
      <c r="B341" s="42">
        <v>10</v>
      </c>
      <c r="C341" s="42"/>
      <c r="D341" s="42"/>
      <c r="E341" s="38"/>
      <c r="F341" s="34">
        <f>SUM(F342+F348+F390)</f>
        <v>45513450</v>
      </c>
    </row>
    <row r="342" spans="1:6" ht="15">
      <c r="A342" s="49" t="s">
        <v>245</v>
      </c>
      <c r="B342" s="42">
        <v>10</v>
      </c>
      <c r="C342" s="43" t="s">
        <v>218</v>
      </c>
      <c r="D342" s="42"/>
      <c r="E342" s="38"/>
      <c r="F342" s="34">
        <f>SUM(F343)</f>
        <v>258562</v>
      </c>
    </row>
    <row r="343" spans="1:6" ht="32.25" customHeight="1">
      <c r="A343" s="8" t="s">
        <v>259</v>
      </c>
      <c r="B343" s="43" t="s">
        <v>203</v>
      </c>
      <c r="C343" s="42">
        <v>1</v>
      </c>
      <c r="D343" s="42" t="s">
        <v>324</v>
      </c>
      <c r="E343" s="38"/>
      <c r="F343" s="35">
        <f>SUM(F344)</f>
        <v>258562</v>
      </c>
    </row>
    <row r="344" spans="1:6" ht="51.75" customHeight="1">
      <c r="A344" s="47" t="s">
        <v>471</v>
      </c>
      <c r="B344" s="40">
        <v>10</v>
      </c>
      <c r="C344" s="38" t="s">
        <v>218</v>
      </c>
      <c r="D344" s="40" t="s">
        <v>472</v>
      </c>
      <c r="E344" s="38"/>
      <c r="F344" s="35">
        <f>SUM(F346)</f>
        <v>258562</v>
      </c>
    </row>
    <row r="345" spans="1:6" ht="33.75" customHeight="1">
      <c r="A345" s="47" t="s">
        <v>79</v>
      </c>
      <c r="B345" s="40">
        <v>10</v>
      </c>
      <c r="C345" s="38" t="s">
        <v>218</v>
      </c>
      <c r="D345" s="40" t="s">
        <v>473</v>
      </c>
      <c r="E345" s="38"/>
      <c r="F345" s="35">
        <f>SUM(F346)</f>
        <v>258562</v>
      </c>
    </row>
    <row r="346" spans="1:6" ht="18" customHeight="1">
      <c r="A346" s="47" t="s">
        <v>275</v>
      </c>
      <c r="B346" s="40">
        <v>10</v>
      </c>
      <c r="C346" s="38" t="s">
        <v>218</v>
      </c>
      <c r="D346" s="40" t="s">
        <v>474</v>
      </c>
      <c r="E346" s="38"/>
      <c r="F346" s="35">
        <f>SUM(F347)</f>
        <v>258562</v>
      </c>
    </row>
    <row r="347" spans="1:6" ht="18" customHeight="1">
      <c r="A347" s="47" t="s">
        <v>247</v>
      </c>
      <c r="B347" s="40">
        <v>10</v>
      </c>
      <c r="C347" s="38" t="s">
        <v>218</v>
      </c>
      <c r="D347" s="40" t="s">
        <v>475</v>
      </c>
      <c r="E347" s="38" t="s">
        <v>246</v>
      </c>
      <c r="F347" s="35">
        <v>258562</v>
      </c>
    </row>
    <row r="348" spans="1:6" ht="21" customHeight="1">
      <c r="A348" s="49" t="s">
        <v>248</v>
      </c>
      <c r="B348" s="42">
        <v>10</v>
      </c>
      <c r="C348" s="43" t="s">
        <v>223</v>
      </c>
      <c r="D348" s="42"/>
      <c r="E348" s="38"/>
      <c r="F348" s="34">
        <f>SUM(F349+F354+F375+F385)</f>
        <v>29787999</v>
      </c>
    </row>
    <row r="349" spans="1:6" ht="32.25" customHeight="1">
      <c r="A349" s="8" t="s">
        <v>279</v>
      </c>
      <c r="B349" s="42">
        <v>10</v>
      </c>
      <c r="C349" s="43" t="s">
        <v>223</v>
      </c>
      <c r="D349" s="42" t="s">
        <v>476</v>
      </c>
      <c r="E349" s="43"/>
      <c r="F349" s="34">
        <f>SUM(F350)</f>
        <v>776045</v>
      </c>
    </row>
    <row r="350" spans="1:6" ht="31.5" customHeight="1">
      <c r="A350" s="51" t="s">
        <v>463</v>
      </c>
      <c r="B350" s="40">
        <v>10</v>
      </c>
      <c r="C350" s="38" t="s">
        <v>223</v>
      </c>
      <c r="D350" s="40" t="s">
        <v>464</v>
      </c>
      <c r="E350" s="38"/>
      <c r="F350" s="35">
        <f>SUM(F352)</f>
        <v>776045</v>
      </c>
    </row>
    <row r="351" spans="1:6" ht="37.5" customHeight="1">
      <c r="A351" s="51" t="s">
        <v>80</v>
      </c>
      <c r="B351" s="40">
        <v>10</v>
      </c>
      <c r="C351" s="38" t="s">
        <v>223</v>
      </c>
      <c r="D351" s="40" t="s">
        <v>477</v>
      </c>
      <c r="E351" s="38"/>
      <c r="F351" s="35">
        <f>SUM(F352)</f>
        <v>776045</v>
      </c>
    </row>
    <row r="352" spans="1:6" ht="37.5" customHeight="1">
      <c r="A352" s="47" t="s">
        <v>478</v>
      </c>
      <c r="B352" s="40">
        <v>10</v>
      </c>
      <c r="C352" s="38" t="s">
        <v>223</v>
      </c>
      <c r="D352" s="40" t="s">
        <v>479</v>
      </c>
      <c r="E352" s="38"/>
      <c r="F352" s="35">
        <f>SUM(F353)</f>
        <v>776045</v>
      </c>
    </row>
    <row r="353" spans="1:6" ht="15">
      <c r="A353" s="47" t="s">
        <v>247</v>
      </c>
      <c r="B353" s="40">
        <v>10</v>
      </c>
      <c r="C353" s="38" t="s">
        <v>223</v>
      </c>
      <c r="D353" s="40" t="s">
        <v>480</v>
      </c>
      <c r="E353" s="38" t="s">
        <v>246</v>
      </c>
      <c r="F353" s="35">
        <v>776045</v>
      </c>
    </row>
    <row r="354" spans="1:6" ht="32.25" customHeight="1">
      <c r="A354" s="8" t="s">
        <v>259</v>
      </c>
      <c r="B354" s="43" t="s">
        <v>203</v>
      </c>
      <c r="C354" s="38" t="s">
        <v>223</v>
      </c>
      <c r="D354" s="42" t="s">
        <v>324</v>
      </c>
      <c r="E354" s="38"/>
      <c r="F354" s="35">
        <f>SUM(F355+F371)</f>
        <v>13659478</v>
      </c>
    </row>
    <row r="355" spans="1:6" ht="32.25" customHeight="1">
      <c r="A355" s="53" t="s">
        <v>471</v>
      </c>
      <c r="B355" s="42">
        <v>10</v>
      </c>
      <c r="C355" s="43" t="s">
        <v>223</v>
      </c>
      <c r="D355" s="42" t="s">
        <v>472</v>
      </c>
      <c r="E355" s="43"/>
      <c r="F355" s="34">
        <f>SUM(F356+F360+F367)</f>
        <v>9576121</v>
      </c>
    </row>
    <row r="356" spans="1:6" ht="21" customHeight="1">
      <c r="A356" s="47" t="s">
        <v>81</v>
      </c>
      <c r="B356" s="40">
        <v>10</v>
      </c>
      <c r="C356" s="38" t="s">
        <v>223</v>
      </c>
      <c r="D356" s="40" t="s">
        <v>481</v>
      </c>
      <c r="E356" s="38"/>
      <c r="F356" s="35">
        <f>SUM(F357)</f>
        <v>284621</v>
      </c>
    </row>
    <row r="357" spans="1:6" ht="32.25" customHeight="1">
      <c r="A357" s="51" t="s">
        <v>494</v>
      </c>
      <c r="B357" s="40">
        <v>10</v>
      </c>
      <c r="C357" s="38" t="s">
        <v>223</v>
      </c>
      <c r="D357" s="40" t="s">
        <v>485</v>
      </c>
      <c r="E357" s="38"/>
      <c r="F357" s="35">
        <f>SUM(F359+F358)</f>
        <v>284621</v>
      </c>
    </row>
    <row r="358" spans="1:6" ht="19.5" customHeight="1">
      <c r="A358" s="44" t="s">
        <v>163</v>
      </c>
      <c r="B358" s="40">
        <v>10</v>
      </c>
      <c r="C358" s="38" t="s">
        <v>223</v>
      </c>
      <c r="D358" s="40" t="s">
        <v>485</v>
      </c>
      <c r="E358" s="38" t="s">
        <v>224</v>
      </c>
      <c r="F358" s="35">
        <v>6200</v>
      </c>
    </row>
    <row r="359" spans="1:6" ht="19.5" customHeight="1">
      <c r="A359" s="47" t="s">
        <v>247</v>
      </c>
      <c r="B359" s="40">
        <v>10</v>
      </c>
      <c r="C359" s="38" t="s">
        <v>223</v>
      </c>
      <c r="D359" s="40" t="s">
        <v>485</v>
      </c>
      <c r="E359" s="38" t="s">
        <v>246</v>
      </c>
      <c r="F359" s="35">
        <v>278421</v>
      </c>
    </row>
    <row r="360" spans="1:6" ht="32.25" customHeight="1">
      <c r="A360" s="47" t="s">
        <v>486</v>
      </c>
      <c r="B360" s="40">
        <v>10</v>
      </c>
      <c r="C360" s="38" t="s">
        <v>223</v>
      </c>
      <c r="D360" s="40" t="s">
        <v>487</v>
      </c>
      <c r="E360" s="38"/>
      <c r="F360" s="35">
        <f>SUM(F364+F361)</f>
        <v>8480754</v>
      </c>
    </row>
    <row r="361" spans="1:6" ht="19.5" customHeight="1">
      <c r="A361" s="85" t="s">
        <v>277</v>
      </c>
      <c r="B361" s="40">
        <v>10</v>
      </c>
      <c r="C361" s="38" t="s">
        <v>223</v>
      </c>
      <c r="D361" s="40" t="s">
        <v>488</v>
      </c>
      <c r="E361" s="38"/>
      <c r="F361" s="35">
        <f>SUM(F363+F362)</f>
        <v>5980754</v>
      </c>
    </row>
    <row r="362" spans="1:6" ht="24" customHeight="1">
      <c r="A362" s="44" t="s">
        <v>163</v>
      </c>
      <c r="B362" s="40">
        <v>10</v>
      </c>
      <c r="C362" s="38" t="s">
        <v>223</v>
      </c>
      <c r="D362" s="40" t="s">
        <v>488</v>
      </c>
      <c r="E362" s="38" t="s">
        <v>224</v>
      </c>
      <c r="F362" s="35">
        <v>103000</v>
      </c>
    </row>
    <row r="363" spans="1:6" ht="19.5" customHeight="1">
      <c r="A363" s="47" t="s">
        <v>247</v>
      </c>
      <c r="B363" s="40">
        <v>10</v>
      </c>
      <c r="C363" s="38" t="s">
        <v>223</v>
      </c>
      <c r="D363" s="40" t="s">
        <v>489</v>
      </c>
      <c r="E363" s="38" t="s">
        <v>246</v>
      </c>
      <c r="F363" s="35">
        <v>5877754</v>
      </c>
    </row>
    <row r="364" spans="1:6" ht="18" customHeight="1">
      <c r="A364" s="52" t="s">
        <v>278</v>
      </c>
      <c r="B364" s="40">
        <v>10</v>
      </c>
      <c r="C364" s="38" t="s">
        <v>223</v>
      </c>
      <c r="D364" s="40" t="s">
        <v>490</v>
      </c>
      <c r="E364" s="38"/>
      <c r="F364" s="35">
        <f>SUM(F366+F365)</f>
        <v>2500000</v>
      </c>
    </row>
    <row r="365" spans="1:6" ht="15.75" customHeight="1">
      <c r="A365" s="44" t="s">
        <v>163</v>
      </c>
      <c r="B365" s="40">
        <v>10</v>
      </c>
      <c r="C365" s="38" t="s">
        <v>223</v>
      </c>
      <c r="D365" s="40" t="s">
        <v>491</v>
      </c>
      <c r="E365" s="38" t="s">
        <v>224</v>
      </c>
      <c r="F365" s="35">
        <v>50000</v>
      </c>
    </row>
    <row r="366" spans="1:6" ht="15.75" customHeight="1">
      <c r="A366" s="47" t="s">
        <v>247</v>
      </c>
      <c r="B366" s="40">
        <v>10</v>
      </c>
      <c r="C366" s="38" t="s">
        <v>223</v>
      </c>
      <c r="D366" s="40" t="s">
        <v>491</v>
      </c>
      <c r="E366" s="38" t="s">
        <v>246</v>
      </c>
      <c r="F366" s="35">
        <v>2450000</v>
      </c>
    </row>
    <row r="367" spans="1:6" ht="32.25" customHeight="1">
      <c r="A367" s="47" t="s">
        <v>108</v>
      </c>
      <c r="B367" s="40">
        <v>10</v>
      </c>
      <c r="C367" s="38" t="s">
        <v>223</v>
      </c>
      <c r="D367" s="40" t="s">
        <v>492</v>
      </c>
      <c r="E367" s="38"/>
      <c r="F367" s="35">
        <f>SUM(F368)</f>
        <v>810746</v>
      </c>
    </row>
    <row r="368" spans="1:6" ht="32.25" customHeight="1">
      <c r="A368" s="57" t="s">
        <v>276</v>
      </c>
      <c r="B368" s="40">
        <v>10</v>
      </c>
      <c r="C368" s="38" t="s">
        <v>223</v>
      </c>
      <c r="D368" s="40" t="s">
        <v>493</v>
      </c>
      <c r="E368" s="38"/>
      <c r="F368" s="35">
        <f>SUM(F370+F369)</f>
        <v>810746</v>
      </c>
    </row>
    <row r="369" spans="1:6" ht="16.5" customHeight="1">
      <c r="A369" s="44" t="s">
        <v>163</v>
      </c>
      <c r="B369" s="40">
        <v>10</v>
      </c>
      <c r="C369" s="38" t="s">
        <v>223</v>
      </c>
      <c r="D369" s="40" t="s">
        <v>493</v>
      </c>
      <c r="E369" s="38" t="s">
        <v>224</v>
      </c>
      <c r="F369" s="35">
        <v>25000</v>
      </c>
    </row>
    <row r="370" spans="1:6" ht="17.25" customHeight="1">
      <c r="A370" s="47" t="s">
        <v>247</v>
      </c>
      <c r="B370" s="40">
        <v>10</v>
      </c>
      <c r="C370" s="38" t="s">
        <v>223</v>
      </c>
      <c r="D370" s="40" t="s">
        <v>495</v>
      </c>
      <c r="E370" s="38" t="s">
        <v>246</v>
      </c>
      <c r="F370" s="35">
        <v>785746</v>
      </c>
    </row>
    <row r="371" spans="1:6" ht="65.25" customHeight="1">
      <c r="A371" s="47" t="s">
        <v>109</v>
      </c>
      <c r="B371" s="40">
        <v>10</v>
      </c>
      <c r="C371" s="38" t="s">
        <v>223</v>
      </c>
      <c r="D371" s="40" t="s">
        <v>330</v>
      </c>
      <c r="E371" s="38"/>
      <c r="F371" s="35">
        <f>SUM(F372)</f>
        <v>4083357</v>
      </c>
    </row>
    <row r="372" spans="1:6" ht="32.25" customHeight="1">
      <c r="A372" s="47" t="s">
        <v>133</v>
      </c>
      <c r="B372" s="40">
        <v>10</v>
      </c>
      <c r="C372" s="38" t="s">
        <v>223</v>
      </c>
      <c r="D372" s="40" t="s">
        <v>483</v>
      </c>
      <c r="E372" s="38"/>
      <c r="F372" s="35">
        <f>SUM(F373)</f>
        <v>4083357</v>
      </c>
    </row>
    <row r="373" spans="1:6" ht="15">
      <c r="A373" s="57" t="s">
        <v>482</v>
      </c>
      <c r="B373" s="40">
        <v>10</v>
      </c>
      <c r="C373" s="38" t="s">
        <v>223</v>
      </c>
      <c r="D373" s="40" t="s">
        <v>484</v>
      </c>
      <c r="E373" s="38"/>
      <c r="F373" s="35">
        <f>SUM(F374)</f>
        <v>4083357</v>
      </c>
    </row>
    <row r="374" spans="1:6" ht="18.75" customHeight="1">
      <c r="A374" s="47" t="s">
        <v>247</v>
      </c>
      <c r="B374" s="40">
        <v>10</v>
      </c>
      <c r="C374" s="38" t="s">
        <v>223</v>
      </c>
      <c r="D374" s="40" t="s">
        <v>484</v>
      </c>
      <c r="E374" s="38" t="s">
        <v>246</v>
      </c>
      <c r="F374" s="35">
        <v>4083357</v>
      </c>
    </row>
    <row r="375" spans="1:6" ht="31.5" customHeight="1">
      <c r="A375" s="18" t="s">
        <v>496</v>
      </c>
      <c r="B375" s="40">
        <v>10</v>
      </c>
      <c r="C375" s="38" t="s">
        <v>223</v>
      </c>
      <c r="D375" s="40" t="s">
        <v>434</v>
      </c>
      <c r="E375" s="38"/>
      <c r="F375" s="35">
        <f>SUM(F376)</f>
        <v>14678939</v>
      </c>
    </row>
    <row r="376" spans="1:6" ht="50.25" customHeight="1">
      <c r="A376" s="52" t="s">
        <v>497</v>
      </c>
      <c r="B376" s="40">
        <v>10</v>
      </c>
      <c r="C376" s="38" t="s">
        <v>223</v>
      </c>
      <c r="D376" s="40" t="s">
        <v>435</v>
      </c>
      <c r="E376" s="38"/>
      <c r="F376" s="35">
        <f>SUM(F377+F381)</f>
        <v>14678939</v>
      </c>
    </row>
    <row r="377" spans="1:6" ht="36" customHeight="1">
      <c r="A377" s="51" t="s">
        <v>498</v>
      </c>
      <c r="B377" s="40">
        <v>10</v>
      </c>
      <c r="C377" s="38" t="s">
        <v>223</v>
      </c>
      <c r="D377" s="40" t="s">
        <v>499</v>
      </c>
      <c r="E377" s="38"/>
      <c r="F377" s="35">
        <f>SUM(F378)</f>
        <v>2321301</v>
      </c>
    </row>
    <row r="378" spans="1:6" ht="51.75" customHeight="1">
      <c r="A378" s="47" t="s">
        <v>501</v>
      </c>
      <c r="B378" s="40">
        <v>10</v>
      </c>
      <c r="C378" s="38" t="s">
        <v>223</v>
      </c>
      <c r="D378" s="40" t="s">
        <v>500</v>
      </c>
      <c r="E378" s="38"/>
      <c r="F378" s="35">
        <f>SUM(F380+F379)</f>
        <v>2321301</v>
      </c>
    </row>
    <row r="379" spans="1:6" ht="18.75" customHeight="1">
      <c r="A379" s="44" t="s">
        <v>163</v>
      </c>
      <c r="B379" s="40">
        <v>10</v>
      </c>
      <c r="C379" s="38" t="s">
        <v>223</v>
      </c>
      <c r="D379" s="40" t="s">
        <v>500</v>
      </c>
      <c r="E379" s="38" t="s">
        <v>224</v>
      </c>
      <c r="F379" s="35">
        <v>8195</v>
      </c>
    </row>
    <row r="380" spans="1:6" ht="18.75" customHeight="1">
      <c r="A380" s="47" t="s">
        <v>247</v>
      </c>
      <c r="B380" s="40">
        <v>10</v>
      </c>
      <c r="C380" s="38" t="s">
        <v>223</v>
      </c>
      <c r="D380" s="40" t="s">
        <v>500</v>
      </c>
      <c r="E380" s="38" t="s">
        <v>246</v>
      </c>
      <c r="F380" s="35">
        <v>2313106</v>
      </c>
    </row>
    <row r="381" spans="1:6" ht="32.25" customHeight="1">
      <c r="A381" s="47" t="s">
        <v>134</v>
      </c>
      <c r="B381" s="40">
        <v>10</v>
      </c>
      <c r="C381" s="38" t="s">
        <v>223</v>
      </c>
      <c r="D381" s="40" t="s">
        <v>503</v>
      </c>
      <c r="E381" s="38"/>
      <c r="F381" s="35">
        <f>SUM(F382)</f>
        <v>12357638</v>
      </c>
    </row>
    <row r="382" spans="1:6" ht="47.25" customHeight="1">
      <c r="A382" s="47" t="s">
        <v>501</v>
      </c>
      <c r="B382" s="40">
        <v>10</v>
      </c>
      <c r="C382" s="38" t="s">
        <v>223</v>
      </c>
      <c r="D382" s="40" t="s">
        <v>504</v>
      </c>
      <c r="E382" s="38"/>
      <c r="F382" s="35">
        <f>SUM(F383:F384)</f>
        <v>12357638</v>
      </c>
    </row>
    <row r="383" spans="1:6" ht="18.75" customHeight="1">
      <c r="A383" s="44" t="s">
        <v>163</v>
      </c>
      <c r="B383" s="40">
        <v>10</v>
      </c>
      <c r="C383" s="38" t="s">
        <v>223</v>
      </c>
      <c r="D383" s="40" t="s">
        <v>504</v>
      </c>
      <c r="E383" s="38" t="s">
        <v>224</v>
      </c>
      <c r="F383" s="35">
        <v>21995</v>
      </c>
    </row>
    <row r="384" spans="1:6" ht="18.75" customHeight="1">
      <c r="A384" s="47" t="s">
        <v>247</v>
      </c>
      <c r="B384" s="40">
        <v>10</v>
      </c>
      <c r="C384" s="38" t="s">
        <v>223</v>
      </c>
      <c r="D384" s="40" t="s">
        <v>504</v>
      </c>
      <c r="E384" s="38" t="s">
        <v>246</v>
      </c>
      <c r="F384" s="35">
        <v>12335643</v>
      </c>
    </row>
    <row r="385" spans="1:6" ht="33.75" customHeight="1">
      <c r="A385" s="47" t="s">
        <v>41</v>
      </c>
      <c r="B385" s="40">
        <v>10</v>
      </c>
      <c r="C385" s="38" t="s">
        <v>223</v>
      </c>
      <c r="D385" s="40" t="s">
        <v>36</v>
      </c>
      <c r="E385" s="38"/>
      <c r="F385" s="35">
        <f>SUM(F386)</f>
        <v>673537</v>
      </c>
    </row>
    <row r="386" spans="1:6" ht="64.5" customHeight="1">
      <c r="A386" s="47" t="s">
        <v>88</v>
      </c>
      <c r="B386" s="40">
        <v>10</v>
      </c>
      <c r="C386" s="38" t="s">
        <v>223</v>
      </c>
      <c r="D386" s="40" t="s">
        <v>89</v>
      </c>
      <c r="E386" s="38"/>
      <c r="F386" s="35">
        <f>SUM(F387)</f>
        <v>673537</v>
      </c>
    </row>
    <row r="387" spans="1:6" ht="18" customHeight="1">
      <c r="A387" s="47" t="s">
        <v>90</v>
      </c>
      <c r="B387" s="40">
        <v>10</v>
      </c>
      <c r="C387" s="38" t="s">
        <v>223</v>
      </c>
      <c r="D387" s="40" t="s">
        <v>111</v>
      </c>
      <c r="E387" s="38"/>
      <c r="F387" s="35">
        <f>SUM(F388)</f>
        <v>673537</v>
      </c>
    </row>
    <row r="388" spans="1:6" ht="18" customHeight="1">
      <c r="A388" s="47" t="s">
        <v>110</v>
      </c>
      <c r="B388" s="40">
        <v>10</v>
      </c>
      <c r="C388" s="38" t="s">
        <v>223</v>
      </c>
      <c r="D388" s="40" t="s">
        <v>112</v>
      </c>
      <c r="E388" s="38"/>
      <c r="F388" s="35">
        <f>SUM(F389)</f>
        <v>673537</v>
      </c>
    </row>
    <row r="389" spans="1:6" ht="18.75" customHeight="1">
      <c r="A389" s="47" t="s">
        <v>247</v>
      </c>
      <c r="B389" s="40">
        <v>10</v>
      </c>
      <c r="C389" s="38" t="s">
        <v>223</v>
      </c>
      <c r="D389" s="40" t="s">
        <v>112</v>
      </c>
      <c r="E389" s="38" t="s">
        <v>246</v>
      </c>
      <c r="F389" s="35">
        <v>673537</v>
      </c>
    </row>
    <row r="390" spans="1:6" ht="15">
      <c r="A390" s="49" t="s">
        <v>249</v>
      </c>
      <c r="B390" s="42">
        <v>10</v>
      </c>
      <c r="C390" s="43" t="s">
        <v>228</v>
      </c>
      <c r="D390" s="42"/>
      <c r="E390" s="38"/>
      <c r="F390" s="34">
        <f>SUM(F391+F396)</f>
        <v>15466889</v>
      </c>
    </row>
    <row r="391" spans="1:6" s="1" customFormat="1" ht="35.25" customHeight="1">
      <c r="A391" s="8" t="s">
        <v>505</v>
      </c>
      <c r="B391" s="43" t="s">
        <v>203</v>
      </c>
      <c r="C391" s="43" t="s">
        <v>228</v>
      </c>
      <c r="D391" s="42" t="s">
        <v>324</v>
      </c>
      <c r="E391" s="38"/>
      <c r="F391" s="34">
        <f>SUM(F392)</f>
        <v>13150677</v>
      </c>
    </row>
    <row r="392" spans="1:6" ht="38.25" customHeight="1">
      <c r="A392" s="57" t="s">
        <v>82</v>
      </c>
      <c r="B392" s="40">
        <v>10</v>
      </c>
      <c r="C392" s="38" t="s">
        <v>228</v>
      </c>
      <c r="D392" s="40" t="s">
        <v>330</v>
      </c>
      <c r="E392" s="38"/>
      <c r="F392" s="35">
        <f>SUM(F393)</f>
        <v>13150677</v>
      </c>
    </row>
    <row r="393" spans="1:6" ht="35.25" customHeight="1">
      <c r="A393" s="57" t="s">
        <v>506</v>
      </c>
      <c r="B393" s="40">
        <v>10</v>
      </c>
      <c r="C393" s="38" t="s">
        <v>228</v>
      </c>
      <c r="D393" s="40" t="s">
        <v>507</v>
      </c>
      <c r="E393" s="38"/>
      <c r="F393" s="35">
        <f>SUM(F394)</f>
        <v>13150677</v>
      </c>
    </row>
    <row r="394" spans="1:6" ht="32.25" customHeight="1">
      <c r="A394" s="47" t="s">
        <v>280</v>
      </c>
      <c r="B394" s="40">
        <v>10</v>
      </c>
      <c r="C394" s="38" t="s">
        <v>228</v>
      </c>
      <c r="D394" s="40" t="s">
        <v>508</v>
      </c>
      <c r="E394" s="38"/>
      <c r="F394" s="35">
        <f>SUM(F395)</f>
        <v>13150677</v>
      </c>
    </row>
    <row r="395" spans="1:6" ht="18" customHeight="1">
      <c r="A395" s="47" t="s">
        <v>247</v>
      </c>
      <c r="B395" s="40">
        <v>10</v>
      </c>
      <c r="C395" s="38" t="s">
        <v>228</v>
      </c>
      <c r="D395" s="40" t="s">
        <v>509</v>
      </c>
      <c r="E395" s="38" t="s">
        <v>246</v>
      </c>
      <c r="F395" s="35">
        <v>13150677</v>
      </c>
    </row>
    <row r="396" spans="1:6" ht="24.75" customHeight="1">
      <c r="A396" s="49" t="s">
        <v>256</v>
      </c>
      <c r="B396" s="38" t="s">
        <v>203</v>
      </c>
      <c r="C396" s="38" t="s">
        <v>228</v>
      </c>
      <c r="D396" s="40" t="s">
        <v>346</v>
      </c>
      <c r="E396" s="38"/>
      <c r="F396" s="35">
        <f>SUM(F397)</f>
        <v>2316212</v>
      </c>
    </row>
    <row r="397" spans="1:6" ht="20.25" customHeight="1">
      <c r="A397" s="57" t="s">
        <v>257</v>
      </c>
      <c r="B397" s="40">
        <v>10</v>
      </c>
      <c r="C397" s="38" t="s">
        <v>228</v>
      </c>
      <c r="D397" s="40" t="s">
        <v>377</v>
      </c>
      <c r="E397" s="38"/>
      <c r="F397" s="35">
        <f>SUM(F398)</f>
        <v>2316212</v>
      </c>
    </row>
    <row r="398" spans="1:6" ht="20.25" customHeight="1">
      <c r="A398" s="51" t="s">
        <v>209</v>
      </c>
      <c r="B398" s="40">
        <v>10</v>
      </c>
      <c r="C398" s="38" t="s">
        <v>228</v>
      </c>
      <c r="D398" s="40" t="s">
        <v>16</v>
      </c>
      <c r="E398" s="38"/>
      <c r="F398" s="35">
        <f>SUM(F399)</f>
        <v>2316212</v>
      </c>
    </row>
    <row r="399" spans="1:6" ht="17.25" customHeight="1">
      <c r="A399" s="47" t="s">
        <v>247</v>
      </c>
      <c r="B399" s="40">
        <v>10</v>
      </c>
      <c r="C399" s="38" t="s">
        <v>228</v>
      </c>
      <c r="D399" s="40" t="s">
        <v>17</v>
      </c>
      <c r="E399" s="38" t="s">
        <v>246</v>
      </c>
      <c r="F399" s="35">
        <v>2316212</v>
      </c>
    </row>
    <row r="400" spans="1:6" ht="21" customHeight="1">
      <c r="A400" s="53" t="s">
        <v>287</v>
      </c>
      <c r="B400" s="42">
        <v>11</v>
      </c>
      <c r="C400" s="43" t="s">
        <v>286</v>
      </c>
      <c r="D400" s="42"/>
      <c r="E400" s="43"/>
      <c r="F400" s="34">
        <f aca="true" t="shared" si="0" ref="F400:F405">SUM(F401)</f>
        <v>170000</v>
      </c>
    </row>
    <row r="401" spans="1:6" ht="16.5" customHeight="1">
      <c r="A401" s="49" t="s">
        <v>250</v>
      </c>
      <c r="B401" s="42">
        <v>11</v>
      </c>
      <c r="C401" s="43" t="s">
        <v>220</v>
      </c>
      <c r="D401" s="42"/>
      <c r="E401" s="38"/>
      <c r="F401" s="34">
        <f t="shared" si="0"/>
        <v>170000</v>
      </c>
    </row>
    <row r="402" spans="1:6" ht="32.25" customHeight="1">
      <c r="A402" s="58" t="s">
        <v>447</v>
      </c>
      <c r="B402" s="38" t="s">
        <v>251</v>
      </c>
      <c r="C402" s="38" t="s">
        <v>220</v>
      </c>
      <c r="D402" s="40" t="s">
        <v>448</v>
      </c>
      <c r="E402" s="38"/>
      <c r="F402" s="35">
        <f t="shared" si="0"/>
        <v>170000</v>
      </c>
    </row>
    <row r="403" spans="1:6" ht="41.25" customHeight="1">
      <c r="A403" s="9" t="s">
        <v>282</v>
      </c>
      <c r="B403" s="38" t="s">
        <v>251</v>
      </c>
      <c r="C403" s="38" t="s">
        <v>220</v>
      </c>
      <c r="D403" s="40" t="s">
        <v>449</v>
      </c>
      <c r="E403" s="38"/>
      <c r="F403" s="35">
        <f t="shared" si="0"/>
        <v>170000</v>
      </c>
    </row>
    <row r="404" spans="1:6" ht="48" customHeight="1">
      <c r="A404" s="56" t="s">
        <v>450</v>
      </c>
      <c r="B404" s="38" t="s">
        <v>251</v>
      </c>
      <c r="C404" s="38" t="s">
        <v>220</v>
      </c>
      <c r="D404" s="40" t="s">
        <v>451</v>
      </c>
      <c r="E404" s="38"/>
      <c r="F404" s="35">
        <f t="shared" si="0"/>
        <v>170000</v>
      </c>
    </row>
    <row r="405" spans="1:6" ht="48.75" customHeight="1">
      <c r="A405" s="47" t="s">
        <v>452</v>
      </c>
      <c r="B405" s="38" t="s">
        <v>251</v>
      </c>
      <c r="C405" s="38" t="s">
        <v>220</v>
      </c>
      <c r="D405" s="40" t="s">
        <v>453</v>
      </c>
      <c r="E405" s="38"/>
      <c r="F405" s="35">
        <f t="shared" si="0"/>
        <v>170000</v>
      </c>
    </row>
    <row r="406" spans="1:6" ht="15.75" customHeight="1">
      <c r="A406" s="44" t="s">
        <v>163</v>
      </c>
      <c r="B406" s="38" t="s">
        <v>251</v>
      </c>
      <c r="C406" s="38" t="s">
        <v>220</v>
      </c>
      <c r="D406" s="40" t="s">
        <v>453</v>
      </c>
      <c r="E406" s="38" t="s">
        <v>224</v>
      </c>
      <c r="F406" s="35">
        <v>170000</v>
      </c>
    </row>
    <row r="407" spans="1:6" ht="39" customHeight="1">
      <c r="A407" s="49" t="s">
        <v>252</v>
      </c>
      <c r="B407" s="42">
        <v>14</v>
      </c>
      <c r="C407" s="42"/>
      <c r="D407" s="42"/>
      <c r="E407" s="38"/>
      <c r="F407" s="34">
        <f>SUM(F408+F414)</f>
        <v>10165608</v>
      </c>
    </row>
    <row r="408" spans="1:6" ht="36.75" customHeight="1">
      <c r="A408" s="49" t="s">
        <v>253</v>
      </c>
      <c r="B408" s="42">
        <v>14</v>
      </c>
      <c r="C408" s="43" t="s">
        <v>218</v>
      </c>
      <c r="D408" s="42"/>
      <c r="E408" s="38"/>
      <c r="F408" s="34">
        <f>SUM(F409)</f>
        <v>9665608</v>
      </c>
    </row>
    <row r="409" spans="1:6" ht="21" customHeight="1">
      <c r="A409" s="57" t="s">
        <v>127</v>
      </c>
      <c r="B409" s="40">
        <v>14</v>
      </c>
      <c r="C409" s="38" t="s">
        <v>218</v>
      </c>
      <c r="D409" s="40" t="s">
        <v>440</v>
      </c>
      <c r="E409" s="38"/>
      <c r="F409" s="35">
        <f>SUM(F411)</f>
        <v>9665608</v>
      </c>
    </row>
    <row r="410" spans="1:6" ht="36" customHeight="1">
      <c r="A410" s="57" t="s">
        <v>441</v>
      </c>
      <c r="B410" s="40">
        <v>14</v>
      </c>
      <c r="C410" s="38" t="s">
        <v>218</v>
      </c>
      <c r="D410" s="40" t="s">
        <v>442</v>
      </c>
      <c r="E410" s="38"/>
      <c r="F410" s="35">
        <v>9665608</v>
      </c>
    </row>
    <row r="411" spans="1:6" ht="21" customHeight="1">
      <c r="A411" s="47" t="s">
        <v>443</v>
      </c>
      <c r="B411" s="40">
        <v>14</v>
      </c>
      <c r="C411" s="38" t="s">
        <v>218</v>
      </c>
      <c r="D411" s="40" t="s">
        <v>444</v>
      </c>
      <c r="E411" s="38"/>
      <c r="F411" s="35">
        <f>SUM(F412)</f>
        <v>9665608</v>
      </c>
    </row>
    <row r="412" spans="1:6" ht="33.75" customHeight="1">
      <c r="A412" s="80" t="s">
        <v>445</v>
      </c>
      <c r="B412" s="40">
        <v>14</v>
      </c>
      <c r="C412" s="38" t="s">
        <v>218</v>
      </c>
      <c r="D412" s="40" t="s">
        <v>446</v>
      </c>
      <c r="E412" s="38"/>
      <c r="F412" s="35">
        <f>SUM(F413)</f>
        <v>9665608</v>
      </c>
    </row>
    <row r="413" spans="1:6" ht="21.75" customHeight="1">
      <c r="A413" s="80" t="s">
        <v>229</v>
      </c>
      <c r="B413" s="40">
        <v>14</v>
      </c>
      <c r="C413" s="38" t="s">
        <v>218</v>
      </c>
      <c r="D413" s="40" t="s">
        <v>446</v>
      </c>
      <c r="E413" s="38" t="s">
        <v>288</v>
      </c>
      <c r="F413" s="35">
        <v>9665608</v>
      </c>
    </row>
    <row r="414" spans="1:6" ht="18" customHeight="1">
      <c r="A414" s="86" t="s">
        <v>305</v>
      </c>
      <c r="B414" s="40">
        <v>14</v>
      </c>
      <c r="C414" s="38" t="s">
        <v>223</v>
      </c>
      <c r="D414" s="40"/>
      <c r="E414" s="38"/>
      <c r="F414" s="34">
        <f>SUM(F415)</f>
        <v>500000</v>
      </c>
    </row>
    <row r="415" spans="1:6" ht="23.25" customHeight="1">
      <c r="A415" s="80" t="s">
        <v>231</v>
      </c>
      <c r="B415" s="40">
        <v>14</v>
      </c>
      <c r="C415" s="38" t="s">
        <v>223</v>
      </c>
      <c r="D415" s="40" t="s">
        <v>373</v>
      </c>
      <c r="E415" s="38"/>
      <c r="F415" s="35">
        <f>SUM(F416)</f>
        <v>500000</v>
      </c>
    </row>
    <row r="416" spans="1:6" ht="17.25" customHeight="1">
      <c r="A416" s="80" t="s">
        <v>309</v>
      </c>
      <c r="B416" s="40">
        <v>14</v>
      </c>
      <c r="C416" s="38" t="s">
        <v>223</v>
      </c>
      <c r="D416" s="40" t="s">
        <v>374</v>
      </c>
      <c r="E416" s="38"/>
      <c r="F416" s="35">
        <f>SUM(F417)</f>
        <v>500000</v>
      </c>
    </row>
    <row r="417" spans="1:6" ht="21" customHeight="1">
      <c r="A417" s="80" t="s">
        <v>200</v>
      </c>
      <c r="B417" s="40">
        <v>14</v>
      </c>
      <c r="C417" s="38" t="s">
        <v>223</v>
      </c>
      <c r="D417" s="40" t="s">
        <v>33</v>
      </c>
      <c r="E417" s="38"/>
      <c r="F417" s="35">
        <f>SUM(F418)</f>
        <v>500000</v>
      </c>
    </row>
    <row r="418" spans="1:6" ht="16.5" customHeight="1">
      <c r="A418" s="80" t="s">
        <v>229</v>
      </c>
      <c r="B418" s="59">
        <v>14</v>
      </c>
      <c r="C418" s="38" t="s">
        <v>223</v>
      </c>
      <c r="D418" s="60" t="s">
        <v>375</v>
      </c>
      <c r="E418" s="87">
        <v>500</v>
      </c>
      <c r="F418" s="35">
        <v>500000</v>
      </c>
    </row>
    <row r="419" spans="1:6" ht="1.5" customHeight="1">
      <c r="A419" s="5"/>
      <c r="B419" s="10"/>
      <c r="C419" s="6"/>
      <c r="D419" s="10"/>
      <c r="E419" s="6"/>
      <c r="F419" s="4"/>
    </row>
    <row r="420" spans="1:6" ht="21" customHeight="1">
      <c r="A420" s="13"/>
      <c r="B420" s="14"/>
      <c r="C420" s="15"/>
      <c r="D420" s="14"/>
      <c r="E420" s="15"/>
      <c r="F420" s="16"/>
    </row>
  </sheetData>
  <sheetProtection/>
  <mergeCells count="5">
    <mergeCell ref="A9:E9"/>
    <mergeCell ref="A10:E10"/>
    <mergeCell ref="B1:F8"/>
    <mergeCell ref="A12:F12"/>
    <mergeCell ref="A11:F11"/>
  </mergeCells>
  <hyperlinks>
    <hyperlink ref="A187" r:id="rId1" display="consultantplus://offline/ref=C6EF3AE28B6C46D1117CBBA251A07B11C6C7C5768D606C8B0E322DA1BBA42282C9440EEF08E6CC43400230U6VFM"/>
  </hyperlinks>
  <printOptions/>
  <pageMargins left="0.3937007874015748" right="0.1968503937007874" top="0.35433070866141736" bottom="0.1968503937007874" header="0.31496062992125984" footer="0.31496062992125984"/>
  <pageSetup blackAndWhite="1" fitToHeight="0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0"/>
  <sheetViews>
    <sheetView zoomScalePageLayoutView="0" workbookViewId="0" topLeftCell="A1">
      <selection activeCell="A335" sqref="A335"/>
    </sheetView>
  </sheetViews>
  <sheetFormatPr defaultColWidth="9.140625" defaultRowHeight="15"/>
  <cols>
    <col min="1" max="1" width="72.7109375" style="0" customWidth="1"/>
    <col min="2" max="2" width="6.140625" style="0" customWidth="1"/>
    <col min="3" max="4" width="4.8515625" style="0" customWidth="1"/>
    <col min="5" max="5" width="14.8515625" style="0" customWidth="1"/>
    <col min="6" max="6" width="5.8515625" style="0" customWidth="1"/>
    <col min="7" max="7" width="14.00390625" style="0" customWidth="1"/>
  </cols>
  <sheetData>
    <row r="1" spans="3:7" ht="15">
      <c r="C1" s="24"/>
      <c r="D1" s="25" t="s">
        <v>106</v>
      </c>
      <c r="E1" s="25"/>
      <c r="F1" s="23"/>
      <c r="G1" s="23"/>
    </row>
    <row r="2" spans="3:7" ht="15">
      <c r="C2" s="24"/>
      <c r="D2" s="25" t="s">
        <v>21</v>
      </c>
      <c r="E2" s="23"/>
      <c r="F2" s="23"/>
      <c r="G2" s="23"/>
    </row>
    <row r="3" spans="3:7" ht="15">
      <c r="C3" s="24"/>
      <c r="D3" s="25" t="s">
        <v>22</v>
      </c>
      <c r="E3" s="23"/>
      <c r="F3" s="23"/>
      <c r="G3" s="23"/>
    </row>
    <row r="4" spans="3:7" ht="15">
      <c r="C4" s="24"/>
      <c r="D4" s="25" t="s">
        <v>757</v>
      </c>
      <c r="E4" s="23"/>
      <c r="F4" s="23"/>
      <c r="G4" s="23"/>
    </row>
    <row r="5" spans="3:7" ht="15">
      <c r="C5" s="24"/>
      <c r="D5" s="25" t="s">
        <v>756</v>
      </c>
      <c r="E5" s="23"/>
      <c r="F5" s="23"/>
      <c r="G5" s="23"/>
    </row>
    <row r="6" spans="3:7" ht="15">
      <c r="C6" s="24"/>
      <c r="D6" s="25" t="s">
        <v>758</v>
      </c>
      <c r="E6" s="23"/>
      <c r="F6" s="23"/>
      <c r="G6" s="23"/>
    </row>
    <row r="7" spans="3:7" ht="15">
      <c r="C7" s="24"/>
      <c r="D7" s="25" t="s">
        <v>23</v>
      </c>
      <c r="E7" s="23"/>
      <c r="F7" s="23"/>
      <c r="G7" s="23"/>
    </row>
    <row r="8" spans="3:7" ht="15">
      <c r="C8" s="24"/>
      <c r="D8" s="25" t="s">
        <v>28</v>
      </c>
      <c r="E8" s="23"/>
      <c r="F8" s="23"/>
      <c r="G8" s="23"/>
    </row>
    <row r="9" spans="3:7" ht="15">
      <c r="C9" s="24"/>
      <c r="D9" s="26" t="s">
        <v>759</v>
      </c>
      <c r="E9" s="26"/>
      <c r="F9" s="23"/>
      <c r="G9" s="23"/>
    </row>
    <row r="10" spans="3:7" ht="5.25" customHeight="1">
      <c r="C10" s="24"/>
      <c r="D10" s="27"/>
      <c r="E10" s="24"/>
      <c r="F10" s="24"/>
      <c r="G10" s="24"/>
    </row>
    <row r="11" spans="1:6" ht="18.75">
      <c r="A11" s="230" t="s">
        <v>24</v>
      </c>
      <c r="B11" s="230"/>
      <c r="C11" s="235"/>
      <c r="D11" s="235"/>
      <c r="E11" s="235"/>
      <c r="F11" s="235"/>
    </row>
    <row r="12" spans="1:6" ht="18.75">
      <c r="A12" s="230" t="s">
        <v>25</v>
      </c>
      <c r="B12" s="230"/>
      <c r="C12" s="235"/>
      <c r="D12" s="235"/>
      <c r="E12" s="235"/>
      <c r="F12" s="235"/>
    </row>
    <row r="13" spans="1:6" ht="18.75">
      <c r="A13" s="230" t="s">
        <v>27</v>
      </c>
      <c r="B13" s="230"/>
      <c r="C13" s="235"/>
      <c r="D13" s="235"/>
      <c r="E13" s="235"/>
      <c r="F13" s="235"/>
    </row>
    <row r="14" spans="3:7" ht="12.75" customHeight="1">
      <c r="C14" s="11"/>
      <c r="G14" s="20" t="s">
        <v>199</v>
      </c>
    </row>
    <row r="15" spans="1:7" ht="30">
      <c r="A15" s="29" t="s">
        <v>210</v>
      </c>
      <c r="B15" s="29" t="s">
        <v>26</v>
      </c>
      <c r="C15" s="29" t="s">
        <v>211</v>
      </c>
      <c r="D15" s="29" t="s">
        <v>212</v>
      </c>
      <c r="E15" s="29" t="s">
        <v>213</v>
      </c>
      <c r="F15" s="29" t="s">
        <v>214</v>
      </c>
      <c r="G15" s="29" t="s">
        <v>215</v>
      </c>
    </row>
    <row r="16" spans="1:7" ht="15">
      <c r="A16" s="76" t="s">
        <v>216</v>
      </c>
      <c r="B16" s="38"/>
      <c r="C16" s="38"/>
      <c r="D16" s="38"/>
      <c r="E16" s="38"/>
      <c r="F16" s="38"/>
      <c r="G16" s="34">
        <f>SUM(G17+G129+G142+G187+G227+G309+G343+G402+G409)</f>
        <v>409404550.37</v>
      </c>
    </row>
    <row r="17" spans="1:7" ht="15">
      <c r="A17" s="76" t="s">
        <v>217</v>
      </c>
      <c r="B17" s="43" t="s">
        <v>20</v>
      </c>
      <c r="C17" s="43" t="s">
        <v>218</v>
      </c>
      <c r="D17" s="43"/>
      <c r="E17" s="43"/>
      <c r="F17" s="43"/>
      <c r="G17" s="34">
        <f>SUM(G18+G23+G29+G63+G77+G72)</f>
        <v>40767812</v>
      </c>
    </row>
    <row r="18" spans="1:7" ht="28.5">
      <c r="A18" s="53" t="s">
        <v>219</v>
      </c>
      <c r="B18" s="43" t="s">
        <v>20</v>
      </c>
      <c r="C18" s="43" t="s">
        <v>218</v>
      </c>
      <c r="D18" s="43" t="s">
        <v>220</v>
      </c>
      <c r="E18" s="43"/>
      <c r="F18" s="43"/>
      <c r="G18" s="34">
        <f>SUM(G19)</f>
        <v>1259800</v>
      </c>
    </row>
    <row r="19" spans="1:7" ht="19.5" customHeight="1">
      <c r="A19" s="47" t="s">
        <v>273</v>
      </c>
      <c r="B19" s="38" t="s">
        <v>20</v>
      </c>
      <c r="C19" s="38" t="s">
        <v>218</v>
      </c>
      <c r="D19" s="38" t="s">
        <v>220</v>
      </c>
      <c r="E19" s="38" t="s">
        <v>318</v>
      </c>
      <c r="F19" s="38"/>
      <c r="G19" s="35">
        <f>SUM(G20)</f>
        <v>1259800</v>
      </c>
    </row>
    <row r="20" spans="1:7" ht="15">
      <c r="A20" s="77" t="s">
        <v>274</v>
      </c>
      <c r="B20" s="38" t="s">
        <v>20</v>
      </c>
      <c r="C20" s="38" t="s">
        <v>218</v>
      </c>
      <c r="D20" s="38" t="s">
        <v>220</v>
      </c>
      <c r="E20" s="38" t="s">
        <v>319</v>
      </c>
      <c r="F20" s="38"/>
      <c r="G20" s="35">
        <f>SUM(G21)</f>
        <v>1259800</v>
      </c>
    </row>
    <row r="21" spans="1:7" ht="30">
      <c r="A21" s="47" t="s">
        <v>293</v>
      </c>
      <c r="B21" s="38" t="s">
        <v>20</v>
      </c>
      <c r="C21" s="38" t="s">
        <v>218</v>
      </c>
      <c r="D21" s="38" t="s">
        <v>220</v>
      </c>
      <c r="E21" s="38" t="s">
        <v>320</v>
      </c>
      <c r="F21" s="38"/>
      <c r="G21" s="35">
        <f>SUM(G22)</f>
        <v>1259800</v>
      </c>
    </row>
    <row r="22" spans="1:7" ht="44.25" customHeight="1">
      <c r="A22" s="51" t="s">
        <v>294</v>
      </c>
      <c r="B22" s="38" t="s">
        <v>20</v>
      </c>
      <c r="C22" s="38" t="s">
        <v>218</v>
      </c>
      <c r="D22" s="38" t="s">
        <v>220</v>
      </c>
      <c r="E22" s="38" t="s">
        <v>320</v>
      </c>
      <c r="F22" s="38" t="s">
        <v>221</v>
      </c>
      <c r="G22" s="35">
        <v>1259800</v>
      </c>
    </row>
    <row r="23" spans="1:7" ht="42.75">
      <c r="A23" s="53" t="s">
        <v>222</v>
      </c>
      <c r="B23" s="43" t="s">
        <v>20</v>
      </c>
      <c r="C23" s="43" t="s">
        <v>218</v>
      </c>
      <c r="D23" s="43" t="s">
        <v>223</v>
      </c>
      <c r="E23" s="43"/>
      <c r="F23" s="43"/>
      <c r="G23" s="34">
        <f>SUM(,G24)</f>
        <v>1031738</v>
      </c>
    </row>
    <row r="24" spans="1:7" ht="15.75" customHeight="1">
      <c r="A24" s="20" t="s">
        <v>137</v>
      </c>
      <c r="B24" s="38" t="s">
        <v>20</v>
      </c>
      <c r="C24" s="38" t="s">
        <v>218</v>
      </c>
      <c r="D24" s="38" t="s">
        <v>223</v>
      </c>
      <c r="E24" s="38" t="s">
        <v>321</v>
      </c>
      <c r="F24" s="38"/>
      <c r="G24" s="35">
        <f>SUM(G25)</f>
        <v>1031738</v>
      </c>
    </row>
    <row r="25" spans="1:7" ht="15">
      <c r="A25" s="47" t="s">
        <v>308</v>
      </c>
      <c r="B25" s="38" t="s">
        <v>20</v>
      </c>
      <c r="C25" s="38" t="s">
        <v>218</v>
      </c>
      <c r="D25" s="38" t="s">
        <v>223</v>
      </c>
      <c r="E25" s="38" t="s">
        <v>322</v>
      </c>
      <c r="F25" s="38"/>
      <c r="G25" s="35">
        <f>SUM(G26)</f>
        <v>1031738</v>
      </c>
    </row>
    <row r="26" spans="1:7" ht="21" customHeight="1">
      <c r="A26" s="47" t="s">
        <v>293</v>
      </c>
      <c r="B26" s="38" t="s">
        <v>20</v>
      </c>
      <c r="C26" s="38" t="s">
        <v>218</v>
      </c>
      <c r="D26" s="38" t="s">
        <v>223</v>
      </c>
      <c r="E26" s="38" t="s">
        <v>323</v>
      </c>
      <c r="F26" s="38"/>
      <c r="G26" s="35">
        <f>SUM(G27:G28,)</f>
        <v>1031738</v>
      </c>
    </row>
    <row r="27" spans="1:7" ht="42" customHeight="1">
      <c r="A27" s="51" t="s">
        <v>294</v>
      </c>
      <c r="B27" s="38" t="s">
        <v>20</v>
      </c>
      <c r="C27" s="38" t="s">
        <v>218</v>
      </c>
      <c r="D27" s="38" t="s">
        <v>223</v>
      </c>
      <c r="E27" s="38" t="s">
        <v>323</v>
      </c>
      <c r="F27" s="38" t="s">
        <v>221</v>
      </c>
      <c r="G27" s="35">
        <v>898500</v>
      </c>
    </row>
    <row r="28" spans="1:7" ht="27" customHeight="1">
      <c r="A28" s="44" t="s">
        <v>163</v>
      </c>
      <c r="B28" s="38" t="s">
        <v>20</v>
      </c>
      <c r="C28" s="38" t="s">
        <v>218</v>
      </c>
      <c r="D28" s="38" t="s">
        <v>223</v>
      </c>
      <c r="E28" s="38" t="s">
        <v>323</v>
      </c>
      <c r="F28" s="38" t="s">
        <v>224</v>
      </c>
      <c r="G28" s="35">
        <v>133238</v>
      </c>
    </row>
    <row r="29" spans="1:7" ht="42.75">
      <c r="A29" s="49" t="s">
        <v>227</v>
      </c>
      <c r="B29" s="43" t="s">
        <v>20</v>
      </c>
      <c r="C29" s="43" t="s">
        <v>218</v>
      </c>
      <c r="D29" s="43" t="s">
        <v>228</v>
      </c>
      <c r="E29" s="43"/>
      <c r="F29" s="43"/>
      <c r="G29" s="34">
        <f>SUM(G30+G41+G53+G59+G48)</f>
        <v>19488769</v>
      </c>
    </row>
    <row r="30" spans="1:7" ht="42.75">
      <c r="A30" s="49" t="s">
        <v>284</v>
      </c>
      <c r="B30" s="43" t="s">
        <v>20</v>
      </c>
      <c r="C30" s="43" t="s">
        <v>218</v>
      </c>
      <c r="D30" s="43" t="s">
        <v>228</v>
      </c>
      <c r="E30" s="42" t="s">
        <v>324</v>
      </c>
      <c r="F30" s="43"/>
      <c r="G30" s="34">
        <f>SUM(G31+G35)</f>
        <v>2370000</v>
      </c>
    </row>
    <row r="31" spans="1:7" ht="42" customHeight="1">
      <c r="A31" s="9" t="s">
        <v>325</v>
      </c>
      <c r="B31" s="37" t="s">
        <v>20</v>
      </c>
      <c r="C31" s="37" t="s">
        <v>218</v>
      </c>
      <c r="D31" s="38" t="s">
        <v>228</v>
      </c>
      <c r="E31" s="40" t="s">
        <v>326</v>
      </c>
      <c r="F31" s="38"/>
      <c r="G31" s="35">
        <f>SUM(G33)</f>
        <v>1422000</v>
      </c>
    </row>
    <row r="32" spans="1:7" ht="30">
      <c r="A32" s="9" t="s">
        <v>327</v>
      </c>
      <c r="B32" s="37" t="s">
        <v>20</v>
      </c>
      <c r="C32" s="37" t="s">
        <v>218</v>
      </c>
      <c r="D32" s="38" t="s">
        <v>228</v>
      </c>
      <c r="E32" s="40" t="s">
        <v>328</v>
      </c>
      <c r="F32" s="38"/>
      <c r="G32" s="35">
        <f>SUM(G33)</f>
        <v>1422000</v>
      </c>
    </row>
    <row r="33" spans="1:7" ht="34.5" customHeight="1">
      <c r="A33" s="47" t="s">
        <v>303</v>
      </c>
      <c r="B33" s="37" t="s">
        <v>20</v>
      </c>
      <c r="C33" s="37" t="s">
        <v>218</v>
      </c>
      <c r="D33" s="38" t="s">
        <v>228</v>
      </c>
      <c r="E33" s="40" t="s">
        <v>329</v>
      </c>
      <c r="F33" s="38"/>
      <c r="G33" s="35">
        <f>SUM(G34:G34)</f>
        <v>1422000</v>
      </c>
    </row>
    <row r="34" spans="1:7" ht="42.75" customHeight="1">
      <c r="A34" s="51" t="s">
        <v>294</v>
      </c>
      <c r="B34" s="37" t="s">
        <v>20</v>
      </c>
      <c r="C34" s="37" t="s">
        <v>218</v>
      </c>
      <c r="D34" s="38" t="s">
        <v>228</v>
      </c>
      <c r="E34" s="40" t="s">
        <v>329</v>
      </c>
      <c r="F34" s="38" t="s">
        <v>221</v>
      </c>
      <c r="G34" s="35">
        <v>1422000</v>
      </c>
    </row>
    <row r="35" spans="1:7" ht="63.75" customHeight="1">
      <c r="A35" s="57" t="s">
        <v>109</v>
      </c>
      <c r="B35" s="38" t="s">
        <v>20</v>
      </c>
      <c r="C35" s="38" t="s">
        <v>218</v>
      </c>
      <c r="D35" s="38" t="s">
        <v>228</v>
      </c>
      <c r="E35" s="40" t="s">
        <v>330</v>
      </c>
      <c r="F35" s="38"/>
      <c r="G35" s="35">
        <f>SUM(G37+G39)</f>
        <v>948000</v>
      </c>
    </row>
    <row r="36" spans="1:7" ht="35.25" customHeight="1">
      <c r="A36" s="57" t="s">
        <v>331</v>
      </c>
      <c r="B36" s="38" t="s">
        <v>20</v>
      </c>
      <c r="C36" s="38" t="s">
        <v>218</v>
      </c>
      <c r="D36" s="38" t="s">
        <v>228</v>
      </c>
      <c r="E36" s="40" t="s">
        <v>332</v>
      </c>
      <c r="F36" s="38"/>
      <c r="G36" s="35">
        <f>SUM(G37+G39)</f>
        <v>948000</v>
      </c>
    </row>
    <row r="37" spans="1:7" ht="45">
      <c r="A37" s="57" t="s">
        <v>295</v>
      </c>
      <c r="B37" s="38" t="s">
        <v>20</v>
      </c>
      <c r="C37" s="38" t="s">
        <v>218</v>
      </c>
      <c r="D37" s="38" t="s">
        <v>228</v>
      </c>
      <c r="E37" s="40" t="s">
        <v>333</v>
      </c>
      <c r="F37" s="38"/>
      <c r="G37" s="35">
        <f>SUM(G38:G38)</f>
        <v>711000</v>
      </c>
    </row>
    <row r="38" spans="1:7" ht="42" customHeight="1">
      <c r="A38" s="51" t="s">
        <v>294</v>
      </c>
      <c r="B38" s="38" t="s">
        <v>20</v>
      </c>
      <c r="C38" s="38" t="s">
        <v>218</v>
      </c>
      <c r="D38" s="38" t="s">
        <v>228</v>
      </c>
      <c r="E38" s="40" t="s">
        <v>334</v>
      </c>
      <c r="F38" s="38" t="s">
        <v>221</v>
      </c>
      <c r="G38" s="35">
        <v>711000</v>
      </c>
    </row>
    <row r="39" spans="1:7" ht="29.25" customHeight="1">
      <c r="A39" s="44" t="s">
        <v>267</v>
      </c>
      <c r="B39" s="38" t="s">
        <v>20</v>
      </c>
      <c r="C39" s="38" t="s">
        <v>218</v>
      </c>
      <c r="D39" s="38" t="s">
        <v>228</v>
      </c>
      <c r="E39" s="40" t="s">
        <v>335</v>
      </c>
      <c r="F39" s="38"/>
      <c r="G39" s="35">
        <f>SUM(G40)</f>
        <v>237000</v>
      </c>
    </row>
    <row r="40" spans="1:7" ht="44.25" customHeight="1">
      <c r="A40" s="51" t="s">
        <v>294</v>
      </c>
      <c r="B40" s="38" t="s">
        <v>20</v>
      </c>
      <c r="C40" s="38" t="s">
        <v>218</v>
      </c>
      <c r="D40" s="38" t="s">
        <v>228</v>
      </c>
      <c r="E40" s="40" t="s">
        <v>335</v>
      </c>
      <c r="F40" s="38" t="s">
        <v>221</v>
      </c>
      <c r="G40" s="35">
        <v>237000</v>
      </c>
    </row>
    <row r="41" spans="1:7" ht="33" customHeight="1">
      <c r="A41" s="8" t="s">
        <v>258</v>
      </c>
      <c r="B41" s="43" t="s">
        <v>20</v>
      </c>
      <c r="C41" s="43" t="s">
        <v>218</v>
      </c>
      <c r="D41" s="43" t="s">
        <v>228</v>
      </c>
      <c r="E41" s="42" t="s">
        <v>336</v>
      </c>
      <c r="F41" s="43"/>
      <c r="G41" s="34">
        <f>SUM(G42)</f>
        <v>213669</v>
      </c>
    </row>
    <row r="42" spans="1:7" ht="60" customHeight="1">
      <c r="A42" s="92" t="s">
        <v>337</v>
      </c>
      <c r="B42" s="38" t="s">
        <v>20</v>
      </c>
      <c r="C42" s="38" t="s">
        <v>218</v>
      </c>
      <c r="D42" s="38" t="s">
        <v>228</v>
      </c>
      <c r="E42" s="38" t="s">
        <v>338</v>
      </c>
      <c r="F42" s="38"/>
      <c r="G42" s="35">
        <f>SUM(G43)</f>
        <v>213669</v>
      </c>
    </row>
    <row r="43" spans="1:7" ht="57" customHeight="1">
      <c r="A43" s="9" t="s">
        <v>339</v>
      </c>
      <c r="B43" s="38" t="s">
        <v>20</v>
      </c>
      <c r="C43" s="38" t="s">
        <v>218</v>
      </c>
      <c r="D43" s="38" t="s">
        <v>228</v>
      </c>
      <c r="E43" s="38" t="s">
        <v>340</v>
      </c>
      <c r="F43" s="38"/>
      <c r="G43" s="35">
        <f>SUM(G44+G46)</f>
        <v>213669</v>
      </c>
    </row>
    <row r="44" spans="1:7" ht="15">
      <c r="A44" s="78" t="s">
        <v>206</v>
      </c>
      <c r="B44" s="38" t="s">
        <v>20</v>
      </c>
      <c r="C44" s="38" t="s">
        <v>218</v>
      </c>
      <c r="D44" s="38" t="s">
        <v>228</v>
      </c>
      <c r="E44" s="38" t="s">
        <v>341</v>
      </c>
      <c r="F44" s="38"/>
      <c r="G44" s="35">
        <f>SUM(G45:G45)</f>
        <v>198669</v>
      </c>
    </row>
    <row r="45" spans="1:7" ht="47.25" customHeight="1">
      <c r="A45" s="51" t="s">
        <v>294</v>
      </c>
      <c r="B45" s="38" t="s">
        <v>20</v>
      </c>
      <c r="C45" s="38" t="s">
        <v>218</v>
      </c>
      <c r="D45" s="38" t="s">
        <v>228</v>
      </c>
      <c r="E45" s="38" t="s">
        <v>342</v>
      </c>
      <c r="F45" s="38" t="s">
        <v>221</v>
      </c>
      <c r="G45" s="35">
        <v>198669</v>
      </c>
    </row>
    <row r="46" spans="1:7" ht="30">
      <c r="A46" s="57" t="s">
        <v>114</v>
      </c>
      <c r="B46" s="38" t="s">
        <v>20</v>
      </c>
      <c r="C46" s="38" t="s">
        <v>218</v>
      </c>
      <c r="D46" s="38" t="s">
        <v>228</v>
      </c>
      <c r="E46" s="38" t="s">
        <v>113</v>
      </c>
      <c r="F46" s="38"/>
      <c r="G46" s="35">
        <f>SUM(G47)</f>
        <v>15000</v>
      </c>
    </row>
    <row r="47" spans="1:7" ht="30" customHeight="1">
      <c r="A47" s="44" t="s">
        <v>163</v>
      </c>
      <c r="B47" s="38" t="s">
        <v>20</v>
      </c>
      <c r="C47" s="38" t="s">
        <v>218</v>
      </c>
      <c r="D47" s="38" t="s">
        <v>228</v>
      </c>
      <c r="E47" s="38" t="s">
        <v>113</v>
      </c>
      <c r="F47" s="38" t="s">
        <v>224</v>
      </c>
      <c r="G47" s="35">
        <v>15000</v>
      </c>
    </row>
    <row r="48" spans="1:7" ht="32.25" customHeight="1">
      <c r="A48" s="53" t="s">
        <v>433</v>
      </c>
      <c r="B48" s="43" t="s">
        <v>20</v>
      </c>
      <c r="C48" s="43" t="s">
        <v>218</v>
      </c>
      <c r="D48" s="43" t="s">
        <v>228</v>
      </c>
      <c r="E48" s="43" t="s">
        <v>417</v>
      </c>
      <c r="F48" s="43"/>
      <c r="G48" s="34">
        <f>SUM(G49)</f>
        <v>237000</v>
      </c>
    </row>
    <row r="49" spans="1:7" ht="32.25" customHeight="1">
      <c r="A49" s="44" t="s">
        <v>428</v>
      </c>
      <c r="B49" s="38" t="s">
        <v>20</v>
      </c>
      <c r="C49" s="38" t="s">
        <v>218</v>
      </c>
      <c r="D49" s="37" t="s">
        <v>228</v>
      </c>
      <c r="E49" s="40" t="s">
        <v>429</v>
      </c>
      <c r="F49" s="38"/>
      <c r="G49" s="35">
        <f>SUM(G50)</f>
        <v>237000</v>
      </c>
    </row>
    <row r="50" spans="1:7" ht="59.25" customHeight="1">
      <c r="A50" s="44" t="s">
        <v>430</v>
      </c>
      <c r="B50" s="38" t="s">
        <v>20</v>
      </c>
      <c r="C50" s="38" t="s">
        <v>218</v>
      </c>
      <c r="D50" s="37" t="s">
        <v>228</v>
      </c>
      <c r="E50" s="40" t="s">
        <v>431</v>
      </c>
      <c r="F50" s="38"/>
      <c r="G50" s="35">
        <f>SUM(G51)</f>
        <v>237000</v>
      </c>
    </row>
    <row r="51" spans="1:7" ht="16.5" customHeight="1">
      <c r="A51" s="78" t="s">
        <v>254</v>
      </c>
      <c r="B51" s="38" t="s">
        <v>20</v>
      </c>
      <c r="C51" s="38" t="s">
        <v>218</v>
      </c>
      <c r="D51" s="38" t="s">
        <v>228</v>
      </c>
      <c r="E51" s="40" t="s">
        <v>432</v>
      </c>
      <c r="F51" s="38"/>
      <c r="G51" s="35">
        <f>SUM(G52:G52)</f>
        <v>237000</v>
      </c>
    </row>
    <row r="52" spans="1:7" ht="29.25" customHeight="1">
      <c r="A52" s="51" t="s">
        <v>294</v>
      </c>
      <c r="B52" s="38" t="s">
        <v>20</v>
      </c>
      <c r="C52" s="38" t="s">
        <v>218</v>
      </c>
      <c r="D52" s="38" t="s">
        <v>228</v>
      </c>
      <c r="E52" s="40" t="s">
        <v>432</v>
      </c>
      <c r="F52" s="38" t="s">
        <v>221</v>
      </c>
      <c r="G52" s="35">
        <v>237000</v>
      </c>
    </row>
    <row r="53" spans="1:7" ht="15">
      <c r="A53" s="97" t="s">
        <v>154</v>
      </c>
      <c r="B53" s="43" t="s">
        <v>20</v>
      </c>
      <c r="C53" s="43" t="s">
        <v>218</v>
      </c>
      <c r="D53" s="43" t="s">
        <v>228</v>
      </c>
      <c r="E53" s="43" t="s">
        <v>343</v>
      </c>
      <c r="F53" s="43"/>
      <c r="G53" s="34">
        <f>SUM(G54)</f>
        <v>16431100</v>
      </c>
    </row>
    <row r="54" spans="1:7" ht="32.25" customHeight="1">
      <c r="A54" s="98" t="s">
        <v>155</v>
      </c>
      <c r="B54" s="38" t="s">
        <v>20</v>
      </c>
      <c r="C54" s="38" t="s">
        <v>218</v>
      </c>
      <c r="D54" s="38" t="s">
        <v>228</v>
      </c>
      <c r="E54" s="38" t="s">
        <v>344</v>
      </c>
      <c r="F54" s="38"/>
      <c r="G54" s="35">
        <f>SUM(G55,)</f>
        <v>16431100</v>
      </c>
    </row>
    <row r="55" spans="1:7" ht="30">
      <c r="A55" s="47" t="s">
        <v>293</v>
      </c>
      <c r="B55" s="38" t="s">
        <v>20</v>
      </c>
      <c r="C55" s="38" t="s">
        <v>218</v>
      </c>
      <c r="D55" s="38" t="s">
        <v>228</v>
      </c>
      <c r="E55" s="38" t="s">
        <v>345</v>
      </c>
      <c r="F55" s="38"/>
      <c r="G55" s="35">
        <f>SUM(G56:G58)</f>
        <v>16431100</v>
      </c>
    </row>
    <row r="56" spans="1:7" ht="39.75" customHeight="1">
      <c r="A56" s="51" t="s">
        <v>294</v>
      </c>
      <c r="B56" s="38" t="s">
        <v>20</v>
      </c>
      <c r="C56" s="38" t="s">
        <v>218</v>
      </c>
      <c r="D56" s="38" t="s">
        <v>228</v>
      </c>
      <c r="E56" s="38" t="s">
        <v>345</v>
      </c>
      <c r="F56" s="38" t="s">
        <v>221</v>
      </c>
      <c r="G56" s="35">
        <v>14742700</v>
      </c>
    </row>
    <row r="57" spans="1:7" ht="32.25" customHeight="1">
      <c r="A57" s="44" t="s">
        <v>163</v>
      </c>
      <c r="B57" s="38" t="s">
        <v>20</v>
      </c>
      <c r="C57" s="38" t="s">
        <v>218</v>
      </c>
      <c r="D57" s="38" t="s">
        <v>228</v>
      </c>
      <c r="E57" s="38" t="s">
        <v>345</v>
      </c>
      <c r="F57" s="38" t="s">
        <v>224</v>
      </c>
      <c r="G57" s="35">
        <v>1635500</v>
      </c>
    </row>
    <row r="58" spans="1:7" ht="15">
      <c r="A58" s="47" t="s">
        <v>226</v>
      </c>
      <c r="B58" s="38" t="s">
        <v>20</v>
      </c>
      <c r="C58" s="38" t="s">
        <v>218</v>
      </c>
      <c r="D58" s="38" t="s">
        <v>228</v>
      </c>
      <c r="E58" s="38" t="s">
        <v>345</v>
      </c>
      <c r="F58" s="38" t="s">
        <v>225</v>
      </c>
      <c r="G58" s="35">
        <v>52900</v>
      </c>
    </row>
    <row r="59" spans="1:7" ht="18" customHeight="1">
      <c r="A59" s="49" t="s">
        <v>256</v>
      </c>
      <c r="B59" s="43" t="s">
        <v>20</v>
      </c>
      <c r="C59" s="43" t="s">
        <v>218</v>
      </c>
      <c r="D59" s="43" t="s">
        <v>228</v>
      </c>
      <c r="E59" s="42" t="s">
        <v>346</v>
      </c>
      <c r="F59" s="43"/>
      <c r="G59" s="34">
        <f>SUM(G60)</f>
        <v>237000</v>
      </c>
    </row>
    <row r="60" spans="1:7" ht="15">
      <c r="A60" s="57" t="s">
        <v>257</v>
      </c>
      <c r="B60" s="38" t="s">
        <v>20</v>
      </c>
      <c r="C60" s="38" t="s">
        <v>218</v>
      </c>
      <c r="D60" s="38" t="s">
        <v>228</v>
      </c>
      <c r="E60" s="40" t="s">
        <v>347</v>
      </c>
      <c r="F60" s="38"/>
      <c r="G60" s="35">
        <f>SUM(G61)</f>
        <v>237000</v>
      </c>
    </row>
    <row r="61" spans="1:7" ht="27.75" customHeight="1">
      <c r="A61" s="9" t="s">
        <v>205</v>
      </c>
      <c r="B61" s="38" t="s">
        <v>20</v>
      </c>
      <c r="C61" s="38" t="s">
        <v>218</v>
      </c>
      <c r="D61" s="38" t="s">
        <v>228</v>
      </c>
      <c r="E61" s="40" t="s">
        <v>348</v>
      </c>
      <c r="F61" s="38"/>
      <c r="G61" s="35">
        <f>SUM(G62)</f>
        <v>237000</v>
      </c>
    </row>
    <row r="62" spans="1:7" ht="47.25" customHeight="1">
      <c r="A62" s="51" t="s">
        <v>294</v>
      </c>
      <c r="B62" s="38" t="s">
        <v>20</v>
      </c>
      <c r="C62" s="38" t="s">
        <v>218</v>
      </c>
      <c r="D62" s="38" t="s">
        <v>228</v>
      </c>
      <c r="E62" s="40" t="s">
        <v>349</v>
      </c>
      <c r="F62" s="38" t="s">
        <v>221</v>
      </c>
      <c r="G62" s="35">
        <v>237000</v>
      </c>
    </row>
    <row r="63" spans="1:7" ht="36.75" customHeight="1">
      <c r="A63" s="49" t="s">
        <v>290</v>
      </c>
      <c r="B63" s="43" t="s">
        <v>20</v>
      </c>
      <c r="C63" s="43" t="s">
        <v>218</v>
      </c>
      <c r="D63" s="43" t="s">
        <v>289</v>
      </c>
      <c r="E63" s="43"/>
      <c r="F63" s="43"/>
      <c r="G63" s="34">
        <f>SUM(G64)</f>
        <v>904000</v>
      </c>
    </row>
    <row r="64" spans="1:7" ht="21" customHeight="1">
      <c r="A64" s="79" t="s">
        <v>260</v>
      </c>
      <c r="B64" s="38" t="s">
        <v>20</v>
      </c>
      <c r="C64" s="38" t="s">
        <v>218</v>
      </c>
      <c r="D64" s="38" t="s">
        <v>289</v>
      </c>
      <c r="E64" s="38" t="s">
        <v>350</v>
      </c>
      <c r="F64" s="38"/>
      <c r="G64" s="35">
        <f>SUM(G65+G68)</f>
        <v>904000</v>
      </c>
    </row>
    <row r="65" spans="1:7" ht="16.5" customHeight="1">
      <c r="A65" s="79" t="s">
        <v>261</v>
      </c>
      <c r="B65" s="38" t="s">
        <v>20</v>
      </c>
      <c r="C65" s="38" t="s">
        <v>218</v>
      </c>
      <c r="D65" s="38" t="s">
        <v>289</v>
      </c>
      <c r="E65" s="38" t="s">
        <v>351</v>
      </c>
      <c r="F65" s="38"/>
      <c r="G65" s="35">
        <f>SUM(G66)</f>
        <v>574000</v>
      </c>
    </row>
    <row r="66" spans="1:7" ht="30">
      <c r="A66" s="47" t="s">
        <v>293</v>
      </c>
      <c r="B66" s="38" t="s">
        <v>20</v>
      </c>
      <c r="C66" s="38" t="s">
        <v>218</v>
      </c>
      <c r="D66" s="38" t="s">
        <v>289</v>
      </c>
      <c r="E66" s="38" t="s">
        <v>352</v>
      </c>
      <c r="F66" s="38"/>
      <c r="G66" s="35">
        <f>SUM(G67)</f>
        <v>574000</v>
      </c>
    </row>
    <row r="67" spans="1:7" ht="48" customHeight="1">
      <c r="A67" s="52" t="s">
        <v>294</v>
      </c>
      <c r="B67" s="38" t="s">
        <v>20</v>
      </c>
      <c r="C67" s="38" t="s">
        <v>262</v>
      </c>
      <c r="D67" s="38" t="s">
        <v>263</v>
      </c>
      <c r="E67" s="38" t="s">
        <v>352</v>
      </c>
      <c r="F67" s="38" t="s">
        <v>221</v>
      </c>
      <c r="G67" s="35">
        <v>574000</v>
      </c>
    </row>
    <row r="68" spans="1:7" ht="15">
      <c r="A68" s="51" t="s">
        <v>91</v>
      </c>
      <c r="B68" s="38" t="s">
        <v>20</v>
      </c>
      <c r="C68" s="38" t="s">
        <v>218</v>
      </c>
      <c r="D68" s="38" t="s">
        <v>289</v>
      </c>
      <c r="E68" s="38" t="s">
        <v>87</v>
      </c>
      <c r="F68" s="38"/>
      <c r="G68" s="35">
        <f>SUM(G69)</f>
        <v>330000</v>
      </c>
    </row>
    <row r="69" spans="1:7" ht="30">
      <c r="A69" s="47" t="s">
        <v>293</v>
      </c>
      <c r="B69" s="38" t="s">
        <v>20</v>
      </c>
      <c r="C69" s="38" t="s">
        <v>218</v>
      </c>
      <c r="D69" s="38" t="s">
        <v>289</v>
      </c>
      <c r="E69" s="38" t="s">
        <v>92</v>
      </c>
      <c r="F69" s="38"/>
      <c r="G69" s="35">
        <f>SUM(G70+G71)</f>
        <v>330000</v>
      </c>
    </row>
    <row r="70" spans="1:7" ht="42.75" customHeight="1">
      <c r="A70" s="52" t="s">
        <v>294</v>
      </c>
      <c r="B70" s="38" t="s">
        <v>20</v>
      </c>
      <c r="C70" s="38" t="s">
        <v>218</v>
      </c>
      <c r="D70" s="38" t="s">
        <v>289</v>
      </c>
      <c r="E70" s="38" t="s">
        <v>92</v>
      </c>
      <c r="F70" s="38" t="s">
        <v>221</v>
      </c>
      <c r="G70" s="35">
        <v>326000</v>
      </c>
    </row>
    <row r="71" spans="1:7" ht="27" customHeight="1">
      <c r="A71" s="44" t="s">
        <v>163</v>
      </c>
      <c r="B71" s="38" t="s">
        <v>20</v>
      </c>
      <c r="C71" s="38" t="s">
        <v>218</v>
      </c>
      <c r="D71" s="38" t="s">
        <v>289</v>
      </c>
      <c r="E71" s="38" t="s">
        <v>92</v>
      </c>
      <c r="F71" s="38" t="s">
        <v>224</v>
      </c>
      <c r="G71" s="35">
        <v>4000</v>
      </c>
    </row>
    <row r="72" spans="1:7" ht="22.5" customHeight="1">
      <c r="A72" s="49" t="s">
        <v>297</v>
      </c>
      <c r="B72" s="38" t="s">
        <v>20</v>
      </c>
      <c r="C72" s="43" t="s">
        <v>218</v>
      </c>
      <c r="D72" s="42">
        <v>11</v>
      </c>
      <c r="E72" s="42"/>
      <c r="F72" s="38"/>
      <c r="G72" s="34">
        <f>SUM(G73)</f>
        <v>500000</v>
      </c>
    </row>
    <row r="73" spans="1:7" ht="15">
      <c r="A73" s="57" t="s">
        <v>296</v>
      </c>
      <c r="B73" s="38" t="s">
        <v>20</v>
      </c>
      <c r="C73" s="38" t="s">
        <v>218</v>
      </c>
      <c r="D73" s="40">
        <v>11</v>
      </c>
      <c r="E73" s="40" t="s">
        <v>353</v>
      </c>
      <c r="F73" s="38"/>
      <c r="G73" s="35">
        <f>SUM(G74)</f>
        <v>500000</v>
      </c>
    </row>
    <row r="74" spans="1:7" ht="15">
      <c r="A74" s="57" t="s">
        <v>297</v>
      </c>
      <c r="B74" s="38" t="s">
        <v>20</v>
      </c>
      <c r="C74" s="38" t="s">
        <v>218</v>
      </c>
      <c r="D74" s="40">
        <v>11</v>
      </c>
      <c r="E74" s="40" t="s">
        <v>354</v>
      </c>
      <c r="F74" s="38"/>
      <c r="G74" s="35">
        <f>SUM(G75)</f>
        <v>500000</v>
      </c>
    </row>
    <row r="75" spans="1:7" ht="15">
      <c r="A75" s="47" t="s">
        <v>201</v>
      </c>
      <c r="B75" s="38" t="s">
        <v>20</v>
      </c>
      <c r="C75" s="38" t="s">
        <v>218</v>
      </c>
      <c r="D75" s="40">
        <v>11</v>
      </c>
      <c r="E75" s="40" t="s">
        <v>355</v>
      </c>
      <c r="F75" s="38"/>
      <c r="G75" s="35">
        <f>SUM(G76)</f>
        <v>500000</v>
      </c>
    </row>
    <row r="76" spans="1:7" ht="15">
      <c r="A76" s="47" t="s">
        <v>226</v>
      </c>
      <c r="B76" s="38" t="s">
        <v>20</v>
      </c>
      <c r="C76" s="38" t="s">
        <v>218</v>
      </c>
      <c r="D76" s="40">
        <v>11</v>
      </c>
      <c r="E76" s="40" t="s">
        <v>355</v>
      </c>
      <c r="F76" s="38" t="s">
        <v>225</v>
      </c>
      <c r="G76" s="35">
        <v>500000</v>
      </c>
    </row>
    <row r="77" spans="1:7" ht="15">
      <c r="A77" s="49" t="s">
        <v>230</v>
      </c>
      <c r="B77" s="38" t="s">
        <v>20</v>
      </c>
      <c r="C77" s="43" t="s">
        <v>218</v>
      </c>
      <c r="D77" s="42">
        <v>13</v>
      </c>
      <c r="E77" s="42"/>
      <c r="F77" s="38"/>
      <c r="G77" s="34">
        <f>SUM(G78+G86+G110+G117+G123+G104+G91)</f>
        <v>17583505</v>
      </c>
    </row>
    <row r="78" spans="1:7" ht="43.5">
      <c r="A78" s="8" t="s">
        <v>259</v>
      </c>
      <c r="B78" s="38" t="s">
        <v>20</v>
      </c>
      <c r="C78" s="43" t="s">
        <v>218</v>
      </c>
      <c r="D78" s="42">
        <v>13</v>
      </c>
      <c r="E78" s="42" t="s">
        <v>324</v>
      </c>
      <c r="F78" s="43"/>
      <c r="G78" s="34">
        <f>SUM(G79)</f>
        <v>162400</v>
      </c>
    </row>
    <row r="79" spans="1:7" ht="60">
      <c r="A79" s="9" t="s">
        <v>325</v>
      </c>
      <c r="B79" s="38" t="s">
        <v>20</v>
      </c>
      <c r="C79" s="38" t="s">
        <v>218</v>
      </c>
      <c r="D79" s="40">
        <v>13</v>
      </c>
      <c r="E79" s="40" t="s">
        <v>326</v>
      </c>
      <c r="F79" s="38"/>
      <c r="G79" s="35">
        <f>SUM(G81+G83)</f>
        <v>162400</v>
      </c>
    </row>
    <row r="80" spans="1:7" ht="31.5" customHeight="1">
      <c r="A80" s="9" t="s">
        <v>356</v>
      </c>
      <c r="B80" s="38" t="s">
        <v>20</v>
      </c>
      <c r="C80" s="38" t="s">
        <v>218</v>
      </c>
      <c r="D80" s="40">
        <v>13</v>
      </c>
      <c r="E80" s="40" t="s">
        <v>104</v>
      </c>
      <c r="F80" s="38"/>
      <c r="G80" s="35">
        <f>SUM(G81)</f>
        <v>112400</v>
      </c>
    </row>
    <row r="81" spans="1:7" ht="34.5" customHeight="1">
      <c r="A81" s="47" t="s">
        <v>298</v>
      </c>
      <c r="B81" s="38" t="s">
        <v>20</v>
      </c>
      <c r="C81" s="38" t="s">
        <v>218</v>
      </c>
      <c r="D81" s="40">
        <v>13</v>
      </c>
      <c r="E81" s="40" t="s">
        <v>103</v>
      </c>
      <c r="F81" s="38"/>
      <c r="G81" s="35">
        <f>SUM(G82)</f>
        <v>112400</v>
      </c>
    </row>
    <row r="82" spans="1:7" ht="35.25" customHeight="1">
      <c r="A82" s="47" t="s">
        <v>313</v>
      </c>
      <c r="B82" s="38" t="s">
        <v>20</v>
      </c>
      <c r="C82" s="38" t="s">
        <v>218</v>
      </c>
      <c r="D82" s="40">
        <v>13</v>
      </c>
      <c r="E82" s="40" t="s">
        <v>103</v>
      </c>
      <c r="F82" s="38" t="s">
        <v>306</v>
      </c>
      <c r="G82" s="35">
        <v>112400</v>
      </c>
    </row>
    <row r="83" spans="1:7" ht="15" customHeight="1">
      <c r="A83" s="47" t="s">
        <v>52</v>
      </c>
      <c r="B83" s="38" t="s">
        <v>20</v>
      </c>
      <c r="C83" s="38" t="s">
        <v>218</v>
      </c>
      <c r="D83" s="40">
        <v>13</v>
      </c>
      <c r="E83" s="40" t="s">
        <v>53</v>
      </c>
      <c r="F83" s="38"/>
      <c r="G83" s="35">
        <f>SUM(G84)</f>
        <v>50000</v>
      </c>
    </row>
    <row r="84" spans="1:7" ht="15.75" customHeight="1">
      <c r="A84" s="44" t="s">
        <v>200</v>
      </c>
      <c r="B84" s="38" t="s">
        <v>20</v>
      </c>
      <c r="C84" s="38" t="s">
        <v>218</v>
      </c>
      <c r="D84" s="40">
        <v>13</v>
      </c>
      <c r="E84" s="40" t="s">
        <v>74</v>
      </c>
      <c r="F84" s="38"/>
      <c r="G84" s="35">
        <f>SUM(G85)</f>
        <v>50000</v>
      </c>
    </row>
    <row r="85" spans="1:7" ht="33.75" customHeight="1">
      <c r="A85" s="44" t="s">
        <v>163</v>
      </c>
      <c r="B85" s="38" t="s">
        <v>20</v>
      </c>
      <c r="C85" s="38" t="s">
        <v>218</v>
      </c>
      <c r="D85" s="40">
        <v>13</v>
      </c>
      <c r="E85" s="40" t="s">
        <v>74</v>
      </c>
      <c r="F85" s="38" t="s">
        <v>224</v>
      </c>
      <c r="G85" s="35">
        <v>50000</v>
      </c>
    </row>
    <row r="86" spans="1:7" ht="35.25" customHeight="1">
      <c r="A86" s="8" t="s">
        <v>358</v>
      </c>
      <c r="B86" s="38" t="s">
        <v>20</v>
      </c>
      <c r="C86" s="43" t="s">
        <v>218</v>
      </c>
      <c r="D86" s="42">
        <v>13</v>
      </c>
      <c r="E86" s="42" t="s">
        <v>359</v>
      </c>
      <c r="F86" s="43"/>
      <c r="G86" s="34">
        <f>SUM(G87)</f>
        <v>50000</v>
      </c>
    </row>
    <row r="87" spans="1:7" ht="45">
      <c r="A87" s="9" t="s">
        <v>360</v>
      </c>
      <c r="B87" s="38" t="s">
        <v>20</v>
      </c>
      <c r="C87" s="38" t="s">
        <v>218</v>
      </c>
      <c r="D87" s="40">
        <v>13</v>
      </c>
      <c r="E87" s="40" t="s">
        <v>361</v>
      </c>
      <c r="F87" s="38"/>
      <c r="G87" s="35">
        <f>SUM(G90)</f>
        <v>50000</v>
      </c>
    </row>
    <row r="88" spans="1:7" ht="15.75" customHeight="1">
      <c r="A88" s="9" t="s">
        <v>362</v>
      </c>
      <c r="B88" s="38" t="s">
        <v>20</v>
      </c>
      <c r="C88" s="38" t="s">
        <v>218</v>
      </c>
      <c r="D88" s="40">
        <v>13</v>
      </c>
      <c r="E88" s="40" t="s">
        <v>363</v>
      </c>
      <c r="F88" s="38"/>
      <c r="G88" s="35">
        <f>SUM(G90)</f>
        <v>50000</v>
      </c>
    </row>
    <row r="89" spans="1:7" ht="18.75" customHeight="1">
      <c r="A89" s="9" t="s">
        <v>364</v>
      </c>
      <c r="B89" s="38" t="s">
        <v>20</v>
      </c>
      <c r="C89" s="38" t="s">
        <v>218</v>
      </c>
      <c r="D89" s="40">
        <v>13</v>
      </c>
      <c r="E89" s="40" t="s">
        <v>365</v>
      </c>
      <c r="F89" s="38"/>
      <c r="G89" s="35">
        <f>SUM(G90)</f>
        <v>50000</v>
      </c>
    </row>
    <row r="90" spans="1:7" ht="29.25" customHeight="1">
      <c r="A90" s="44" t="s">
        <v>163</v>
      </c>
      <c r="B90" s="38" t="s">
        <v>20</v>
      </c>
      <c r="C90" s="38" t="s">
        <v>218</v>
      </c>
      <c r="D90" s="40">
        <v>13</v>
      </c>
      <c r="E90" s="40" t="s">
        <v>365</v>
      </c>
      <c r="F90" s="38" t="s">
        <v>224</v>
      </c>
      <c r="G90" s="35">
        <v>50000</v>
      </c>
    </row>
    <row r="91" spans="1:7" ht="33.75" customHeight="1">
      <c r="A91" s="112" t="s">
        <v>180</v>
      </c>
      <c r="B91" s="38" t="s">
        <v>20</v>
      </c>
      <c r="C91" s="43" t="s">
        <v>218</v>
      </c>
      <c r="D91" s="42">
        <v>13</v>
      </c>
      <c r="E91" s="42" t="s">
        <v>181</v>
      </c>
      <c r="F91" s="43"/>
      <c r="G91" s="34">
        <f>SUM(G92+G96+G100)</f>
        <v>57500</v>
      </c>
    </row>
    <row r="92" spans="1:7" ht="27" customHeight="1">
      <c r="A92" s="99" t="s">
        <v>188</v>
      </c>
      <c r="B92" s="38" t="s">
        <v>20</v>
      </c>
      <c r="C92" s="38" t="s">
        <v>218</v>
      </c>
      <c r="D92" s="40">
        <v>13</v>
      </c>
      <c r="E92" s="40" t="s">
        <v>185</v>
      </c>
      <c r="F92" s="38"/>
      <c r="G92" s="35">
        <f>SUM(G93)</f>
        <v>1500</v>
      </c>
    </row>
    <row r="93" spans="1:7" ht="15" customHeight="1">
      <c r="A93" s="93" t="s">
        <v>189</v>
      </c>
      <c r="B93" s="38" t="s">
        <v>20</v>
      </c>
      <c r="C93" s="38" t="s">
        <v>218</v>
      </c>
      <c r="D93" s="40">
        <v>13</v>
      </c>
      <c r="E93" s="40" t="s">
        <v>186</v>
      </c>
      <c r="F93" s="38"/>
      <c r="G93" s="35">
        <f>SUM(G94)</f>
        <v>1500</v>
      </c>
    </row>
    <row r="94" spans="1:7" ht="26.25" customHeight="1">
      <c r="A94" s="99" t="s">
        <v>190</v>
      </c>
      <c r="B94" s="38" t="s">
        <v>20</v>
      </c>
      <c r="C94" s="38" t="s">
        <v>218</v>
      </c>
      <c r="D94" s="40">
        <v>13</v>
      </c>
      <c r="E94" s="40" t="s">
        <v>187</v>
      </c>
      <c r="F94" s="38"/>
      <c r="G94" s="35">
        <f>SUM(G95)</f>
        <v>1500</v>
      </c>
    </row>
    <row r="95" spans="1:7" ht="30" customHeight="1">
      <c r="A95" s="44" t="s">
        <v>163</v>
      </c>
      <c r="B95" s="38" t="s">
        <v>20</v>
      </c>
      <c r="C95" s="38" t="s">
        <v>218</v>
      </c>
      <c r="D95" s="40">
        <v>13</v>
      </c>
      <c r="E95" s="40" t="s">
        <v>187</v>
      </c>
      <c r="F95" s="38" t="s">
        <v>224</v>
      </c>
      <c r="G95" s="35">
        <v>1500</v>
      </c>
    </row>
    <row r="96" spans="1:7" ht="63">
      <c r="A96" s="125" t="s">
        <v>531</v>
      </c>
      <c r="B96" s="38" t="s">
        <v>20</v>
      </c>
      <c r="C96" s="38" t="s">
        <v>218</v>
      </c>
      <c r="D96" s="40">
        <v>13</v>
      </c>
      <c r="E96" s="40" t="s">
        <v>183</v>
      </c>
      <c r="F96" s="38"/>
      <c r="G96" s="35">
        <f>SUM(G97)</f>
        <v>35000</v>
      </c>
    </row>
    <row r="97" spans="1:251" ht="15" customHeight="1">
      <c r="A97" s="126" t="s">
        <v>530</v>
      </c>
      <c r="B97" s="38" t="s">
        <v>20</v>
      </c>
      <c r="C97" s="38" t="s">
        <v>218</v>
      </c>
      <c r="D97" s="40">
        <v>13</v>
      </c>
      <c r="E97" s="40" t="s">
        <v>184</v>
      </c>
      <c r="F97" s="38"/>
      <c r="G97" s="35">
        <f>SUM(G98)</f>
        <v>35000</v>
      </c>
      <c r="IQ97" s="99"/>
    </row>
    <row r="98" spans="1:256" ht="15" customHeight="1">
      <c r="A98" s="99" t="s">
        <v>190</v>
      </c>
      <c r="B98" s="38" t="s">
        <v>20</v>
      </c>
      <c r="C98" s="38" t="s">
        <v>218</v>
      </c>
      <c r="D98" s="40">
        <v>13</v>
      </c>
      <c r="E98" s="40" t="s">
        <v>184</v>
      </c>
      <c r="F98" s="99"/>
      <c r="G98" s="124">
        <f>SUM(G99)</f>
        <v>35000</v>
      </c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135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99"/>
      <c r="IO98" s="99"/>
      <c r="IQ98" s="99"/>
      <c r="IR98" s="99"/>
      <c r="IS98" s="99"/>
      <c r="IT98" s="99"/>
      <c r="IU98" s="99"/>
      <c r="IV98" s="99"/>
    </row>
    <row r="99" spans="1:7" ht="31.5" customHeight="1">
      <c r="A99" s="44" t="s">
        <v>163</v>
      </c>
      <c r="B99" s="38" t="s">
        <v>20</v>
      </c>
      <c r="C99" s="38" t="s">
        <v>218</v>
      </c>
      <c r="D99" s="40">
        <v>13</v>
      </c>
      <c r="E99" s="40" t="s">
        <v>184</v>
      </c>
      <c r="F99" s="38" t="s">
        <v>224</v>
      </c>
      <c r="G99" s="35">
        <v>35000</v>
      </c>
    </row>
    <row r="100" spans="1:7" ht="45">
      <c r="A100" s="110" t="s">
        <v>196</v>
      </c>
      <c r="B100" s="38" t="s">
        <v>20</v>
      </c>
      <c r="C100" s="38" t="s">
        <v>218</v>
      </c>
      <c r="D100" s="40">
        <v>13</v>
      </c>
      <c r="E100" s="40" t="s">
        <v>191</v>
      </c>
      <c r="F100" s="38"/>
      <c r="G100" s="35">
        <f>SUM(G101)</f>
        <v>21000</v>
      </c>
    </row>
    <row r="101" spans="1:7" ht="35.25" customHeight="1">
      <c r="A101" s="111" t="s">
        <v>195</v>
      </c>
      <c r="B101" s="38" t="s">
        <v>20</v>
      </c>
      <c r="C101" s="38" t="s">
        <v>218</v>
      </c>
      <c r="D101" s="40">
        <v>13</v>
      </c>
      <c r="E101" s="40" t="s">
        <v>192</v>
      </c>
      <c r="F101" s="38"/>
      <c r="G101" s="35">
        <f>SUM(G102)</f>
        <v>21000</v>
      </c>
    </row>
    <row r="102" spans="1:7" ht="18" customHeight="1">
      <c r="A102" s="99" t="s">
        <v>194</v>
      </c>
      <c r="B102" s="38" t="s">
        <v>20</v>
      </c>
      <c r="C102" s="38" t="s">
        <v>218</v>
      </c>
      <c r="D102" s="40">
        <v>13</v>
      </c>
      <c r="E102" s="40" t="s">
        <v>193</v>
      </c>
      <c r="F102" s="38"/>
      <c r="G102" s="35">
        <f>SUM(G103)</f>
        <v>21000</v>
      </c>
    </row>
    <row r="103" spans="1:7" ht="27.75" customHeight="1">
      <c r="A103" s="44" t="s">
        <v>163</v>
      </c>
      <c r="B103" s="38" t="s">
        <v>20</v>
      </c>
      <c r="C103" s="38" t="s">
        <v>218</v>
      </c>
      <c r="D103" s="40">
        <v>13</v>
      </c>
      <c r="E103" s="40" t="s">
        <v>193</v>
      </c>
      <c r="F103" s="38" t="s">
        <v>224</v>
      </c>
      <c r="G103" s="35">
        <v>21000</v>
      </c>
    </row>
    <row r="104" spans="1:7" ht="17.25" customHeight="1">
      <c r="A104" s="45" t="s">
        <v>366</v>
      </c>
      <c r="B104" s="38" t="s">
        <v>20</v>
      </c>
      <c r="C104" s="43" t="s">
        <v>218</v>
      </c>
      <c r="D104" s="42">
        <v>13</v>
      </c>
      <c r="E104" s="42" t="s">
        <v>367</v>
      </c>
      <c r="F104" s="43"/>
      <c r="G104" s="34">
        <f>SUM(G105)</f>
        <v>130000</v>
      </c>
    </row>
    <row r="105" spans="1:7" ht="45" customHeight="1">
      <c r="A105" s="9" t="s">
        <v>368</v>
      </c>
      <c r="B105" s="38" t="s">
        <v>20</v>
      </c>
      <c r="C105" s="38" t="s">
        <v>262</v>
      </c>
      <c r="D105" s="40">
        <v>13</v>
      </c>
      <c r="E105" s="40" t="s">
        <v>369</v>
      </c>
      <c r="F105" s="38"/>
      <c r="G105" s="35">
        <f>SUM(G107)</f>
        <v>130000</v>
      </c>
    </row>
    <row r="106" spans="1:7" ht="34.5" customHeight="1">
      <c r="A106" s="9" t="s">
        <v>370</v>
      </c>
      <c r="B106" s="38" t="s">
        <v>20</v>
      </c>
      <c r="C106" s="38" t="s">
        <v>218</v>
      </c>
      <c r="D106" s="40">
        <v>13</v>
      </c>
      <c r="E106" s="40" t="s">
        <v>371</v>
      </c>
      <c r="F106" s="38"/>
      <c r="G106" s="35">
        <f>SUM(G107)</f>
        <v>130000</v>
      </c>
    </row>
    <row r="107" spans="1:7" ht="15">
      <c r="A107" s="80" t="s">
        <v>255</v>
      </c>
      <c r="B107" s="38" t="s">
        <v>20</v>
      </c>
      <c r="C107" s="38" t="s">
        <v>218</v>
      </c>
      <c r="D107" s="40">
        <v>13</v>
      </c>
      <c r="E107" s="40" t="s">
        <v>372</v>
      </c>
      <c r="F107" s="38"/>
      <c r="G107" s="35">
        <f>SUM(G109+G108)</f>
        <v>130000</v>
      </c>
    </row>
    <row r="108" spans="1:7" ht="47.25" customHeight="1">
      <c r="A108" s="51" t="s">
        <v>294</v>
      </c>
      <c r="B108" s="38" t="s">
        <v>20</v>
      </c>
      <c r="C108" s="38" t="s">
        <v>218</v>
      </c>
      <c r="D108" s="40">
        <v>13</v>
      </c>
      <c r="E108" s="40" t="s">
        <v>372</v>
      </c>
      <c r="F108" s="38" t="s">
        <v>221</v>
      </c>
      <c r="G108" s="35">
        <v>27000</v>
      </c>
    </row>
    <row r="109" spans="1:7" ht="30">
      <c r="A109" s="44" t="s">
        <v>163</v>
      </c>
      <c r="B109" s="38" t="s">
        <v>20</v>
      </c>
      <c r="C109" s="38" t="s">
        <v>218</v>
      </c>
      <c r="D109" s="40">
        <v>13</v>
      </c>
      <c r="E109" s="40" t="s">
        <v>372</v>
      </c>
      <c r="F109" s="38" t="s">
        <v>224</v>
      </c>
      <c r="G109" s="35">
        <v>103000</v>
      </c>
    </row>
    <row r="110" spans="1:7" ht="42" customHeight="1">
      <c r="A110" s="74" t="s">
        <v>231</v>
      </c>
      <c r="B110" s="38" t="s">
        <v>20</v>
      </c>
      <c r="C110" s="43" t="s">
        <v>218</v>
      </c>
      <c r="D110" s="42">
        <v>13</v>
      </c>
      <c r="E110" s="42" t="s">
        <v>373</v>
      </c>
      <c r="F110" s="43"/>
      <c r="G110" s="34">
        <f>SUM(G111)</f>
        <v>5369764</v>
      </c>
    </row>
    <row r="111" spans="1:7" ht="30" customHeight="1">
      <c r="A111" s="79" t="s">
        <v>307</v>
      </c>
      <c r="B111" s="38" t="s">
        <v>20</v>
      </c>
      <c r="C111" s="38" t="s">
        <v>218</v>
      </c>
      <c r="D111" s="40">
        <v>13</v>
      </c>
      <c r="E111" s="40" t="s">
        <v>374</v>
      </c>
      <c r="F111" s="38"/>
      <c r="G111" s="35">
        <f>SUM(G112+G115)</f>
        <v>5369764</v>
      </c>
    </row>
    <row r="112" spans="1:7" ht="17.25" customHeight="1">
      <c r="A112" s="44" t="s">
        <v>200</v>
      </c>
      <c r="B112" s="38" t="s">
        <v>20</v>
      </c>
      <c r="C112" s="38" t="s">
        <v>262</v>
      </c>
      <c r="D112" s="40">
        <v>13</v>
      </c>
      <c r="E112" s="40" t="s">
        <v>375</v>
      </c>
      <c r="F112" s="38"/>
      <c r="G112" s="35">
        <f>SUM(G113:G114)</f>
        <v>5249764</v>
      </c>
    </row>
    <row r="113" spans="1:7" ht="30">
      <c r="A113" s="44" t="s">
        <v>163</v>
      </c>
      <c r="B113" s="38" t="s">
        <v>20</v>
      </c>
      <c r="C113" s="38" t="s">
        <v>218</v>
      </c>
      <c r="D113" s="40">
        <v>13</v>
      </c>
      <c r="E113" s="40" t="s">
        <v>375</v>
      </c>
      <c r="F113" s="38" t="s">
        <v>224</v>
      </c>
      <c r="G113" s="35">
        <v>138000</v>
      </c>
    </row>
    <row r="114" spans="1:7" ht="20.25" customHeight="1">
      <c r="A114" s="47" t="s">
        <v>226</v>
      </c>
      <c r="B114" s="38" t="s">
        <v>20</v>
      </c>
      <c r="C114" s="38" t="s">
        <v>218</v>
      </c>
      <c r="D114" s="40">
        <v>13</v>
      </c>
      <c r="E114" s="40" t="s">
        <v>375</v>
      </c>
      <c r="F114" s="38" t="s">
        <v>225</v>
      </c>
      <c r="G114" s="35">
        <v>5111764</v>
      </c>
    </row>
    <row r="115" spans="1:7" ht="15">
      <c r="A115" s="47" t="s">
        <v>136</v>
      </c>
      <c r="B115" s="38" t="s">
        <v>20</v>
      </c>
      <c r="C115" s="38" t="s">
        <v>218</v>
      </c>
      <c r="D115" s="40">
        <v>13</v>
      </c>
      <c r="E115" s="40" t="s">
        <v>135</v>
      </c>
      <c r="F115" s="38"/>
      <c r="G115" s="35">
        <f>SUM(G116)</f>
        <v>120000</v>
      </c>
    </row>
    <row r="116" spans="1:7" ht="33" customHeight="1">
      <c r="A116" s="44" t="s">
        <v>163</v>
      </c>
      <c r="B116" s="38" t="s">
        <v>20</v>
      </c>
      <c r="C116" s="38" t="s">
        <v>218</v>
      </c>
      <c r="D116" s="40">
        <v>13</v>
      </c>
      <c r="E116" s="40" t="s">
        <v>135</v>
      </c>
      <c r="F116" s="38" t="s">
        <v>224</v>
      </c>
      <c r="G116" s="35">
        <v>120000</v>
      </c>
    </row>
    <row r="117" spans="1:7" ht="15">
      <c r="A117" s="81" t="s">
        <v>256</v>
      </c>
      <c r="B117" s="38" t="s">
        <v>20</v>
      </c>
      <c r="C117" s="43" t="s">
        <v>218</v>
      </c>
      <c r="D117" s="42">
        <v>13</v>
      </c>
      <c r="E117" s="42" t="s">
        <v>346</v>
      </c>
      <c r="F117" s="43"/>
      <c r="G117" s="34">
        <f>SUM(G118)</f>
        <v>921152</v>
      </c>
    </row>
    <row r="118" spans="1:7" ht="15">
      <c r="A118" s="78" t="s">
        <v>257</v>
      </c>
      <c r="B118" s="38" t="s">
        <v>20</v>
      </c>
      <c r="C118" s="38" t="s">
        <v>218</v>
      </c>
      <c r="D118" s="40">
        <v>13</v>
      </c>
      <c r="E118" s="40" t="s">
        <v>377</v>
      </c>
      <c r="F118" s="38"/>
      <c r="G118" s="35">
        <f>SUM(G119+G121)</f>
        <v>921152</v>
      </c>
    </row>
    <row r="119" spans="1:7" ht="29.25" customHeight="1">
      <c r="A119" s="80" t="s">
        <v>378</v>
      </c>
      <c r="B119" s="38" t="s">
        <v>20</v>
      </c>
      <c r="C119" s="38" t="s">
        <v>218</v>
      </c>
      <c r="D119" s="40">
        <v>13</v>
      </c>
      <c r="E119" s="40" t="s">
        <v>379</v>
      </c>
      <c r="F119" s="38"/>
      <c r="G119" s="35">
        <f>SUM(G120:G120)</f>
        <v>891152</v>
      </c>
    </row>
    <row r="120" spans="1:7" ht="46.5" customHeight="1">
      <c r="A120" s="51" t="s">
        <v>294</v>
      </c>
      <c r="B120" s="38" t="s">
        <v>20</v>
      </c>
      <c r="C120" s="38" t="s">
        <v>218</v>
      </c>
      <c r="D120" s="40">
        <v>13</v>
      </c>
      <c r="E120" s="40" t="s">
        <v>379</v>
      </c>
      <c r="F120" s="38" t="s">
        <v>221</v>
      </c>
      <c r="G120" s="35">
        <v>891152</v>
      </c>
    </row>
    <row r="121" spans="1:7" ht="16.5" customHeight="1">
      <c r="A121" s="51" t="s">
        <v>751</v>
      </c>
      <c r="B121" s="38" t="s">
        <v>20</v>
      </c>
      <c r="C121" s="38" t="s">
        <v>218</v>
      </c>
      <c r="D121" s="40">
        <v>13</v>
      </c>
      <c r="E121" s="40" t="s">
        <v>752</v>
      </c>
      <c r="F121" s="38"/>
      <c r="G121" s="35">
        <f>SUM(G122)</f>
        <v>30000</v>
      </c>
    </row>
    <row r="122" spans="1:7" ht="15.75" customHeight="1">
      <c r="A122" s="51" t="s">
        <v>534</v>
      </c>
      <c r="B122" s="38" t="s">
        <v>20</v>
      </c>
      <c r="C122" s="38" t="s">
        <v>218</v>
      </c>
      <c r="D122" s="40">
        <v>13</v>
      </c>
      <c r="E122" s="40" t="s">
        <v>752</v>
      </c>
      <c r="F122" s="38" t="s">
        <v>246</v>
      </c>
      <c r="G122" s="35">
        <v>30000</v>
      </c>
    </row>
    <row r="123" spans="1:7" ht="28.5">
      <c r="A123" s="74" t="s">
        <v>264</v>
      </c>
      <c r="B123" s="38" t="s">
        <v>20</v>
      </c>
      <c r="C123" s="43" t="s">
        <v>218</v>
      </c>
      <c r="D123" s="42">
        <v>13</v>
      </c>
      <c r="E123" s="42" t="s">
        <v>380</v>
      </c>
      <c r="F123" s="43"/>
      <c r="G123" s="34">
        <f>SUM(G124)</f>
        <v>10892689</v>
      </c>
    </row>
    <row r="124" spans="1:7" ht="30" customHeight="1">
      <c r="A124" s="55" t="s">
        <v>265</v>
      </c>
      <c r="B124" s="38" t="s">
        <v>20</v>
      </c>
      <c r="C124" s="38" t="s">
        <v>218</v>
      </c>
      <c r="D124" s="40">
        <v>13</v>
      </c>
      <c r="E124" s="40" t="s">
        <v>381</v>
      </c>
      <c r="F124" s="38"/>
      <c r="G124" s="35">
        <f>SUM(G125)</f>
        <v>10892689</v>
      </c>
    </row>
    <row r="125" spans="1:7" ht="33.75" customHeight="1">
      <c r="A125" s="80" t="s">
        <v>299</v>
      </c>
      <c r="B125" s="38" t="s">
        <v>20</v>
      </c>
      <c r="C125" s="38" t="s">
        <v>218</v>
      </c>
      <c r="D125" s="40">
        <v>13</v>
      </c>
      <c r="E125" s="40" t="s">
        <v>382</v>
      </c>
      <c r="F125" s="38"/>
      <c r="G125" s="35">
        <f>SUM(G126:G128)</f>
        <v>10892689</v>
      </c>
    </row>
    <row r="126" spans="1:7" ht="43.5" customHeight="1">
      <c r="A126" s="51" t="s">
        <v>294</v>
      </c>
      <c r="B126" s="38" t="s">
        <v>20</v>
      </c>
      <c r="C126" s="38" t="s">
        <v>218</v>
      </c>
      <c r="D126" s="40">
        <v>13</v>
      </c>
      <c r="E126" s="40" t="s">
        <v>382</v>
      </c>
      <c r="F126" s="38" t="s">
        <v>221</v>
      </c>
      <c r="G126" s="35">
        <v>6191200</v>
      </c>
    </row>
    <row r="127" spans="1:7" ht="30" customHeight="1">
      <c r="A127" s="44" t="s">
        <v>163</v>
      </c>
      <c r="B127" s="38" t="s">
        <v>20</v>
      </c>
      <c r="C127" s="38" t="s">
        <v>218</v>
      </c>
      <c r="D127" s="40">
        <v>13</v>
      </c>
      <c r="E127" s="40" t="s">
        <v>382</v>
      </c>
      <c r="F127" s="38" t="s">
        <v>224</v>
      </c>
      <c r="G127" s="35">
        <v>3387758</v>
      </c>
    </row>
    <row r="128" spans="1:7" ht="15">
      <c r="A128" s="47" t="s">
        <v>226</v>
      </c>
      <c r="B128" s="38" t="s">
        <v>20</v>
      </c>
      <c r="C128" s="38" t="s">
        <v>218</v>
      </c>
      <c r="D128" s="40">
        <v>13</v>
      </c>
      <c r="E128" s="40" t="s">
        <v>382</v>
      </c>
      <c r="F128" s="38" t="s">
        <v>225</v>
      </c>
      <c r="G128" s="35">
        <v>1313731</v>
      </c>
    </row>
    <row r="129" spans="1:7" ht="28.5">
      <c r="A129" s="49" t="s">
        <v>291</v>
      </c>
      <c r="B129" s="38" t="s">
        <v>20</v>
      </c>
      <c r="C129" s="43" t="s">
        <v>223</v>
      </c>
      <c r="D129" s="42"/>
      <c r="E129" s="42"/>
      <c r="F129" s="38"/>
      <c r="G129" s="34">
        <f>SUM(G130)</f>
        <v>874000</v>
      </c>
    </row>
    <row r="130" spans="1:7" ht="37.5" customHeight="1">
      <c r="A130" s="49" t="s">
        <v>292</v>
      </c>
      <c r="B130" s="38" t="s">
        <v>20</v>
      </c>
      <c r="C130" s="43" t="s">
        <v>223</v>
      </c>
      <c r="D130" s="46" t="s">
        <v>239</v>
      </c>
      <c r="E130" s="42"/>
      <c r="F130" s="38"/>
      <c r="G130" s="34">
        <f>SUM(G131)</f>
        <v>874000</v>
      </c>
    </row>
    <row r="131" spans="1:7" ht="51" customHeight="1">
      <c r="A131" s="73" t="s">
        <v>383</v>
      </c>
      <c r="B131" s="38" t="s">
        <v>20</v>
      </c>
      <c r="C131" s="38" t="s">
        <v>223</v>
      </c>
      <c r="D131" s="37" t="s">
        <v>239</v>
      </c>
      <c r="E131" s="40" t="s">
        <v>384</v>
      </c>
      <c r="F131" s="38"/>
      <c r="G131" s="35">
        <f>SUM(G132)</f>
        <v>874000</v>
      </c>
    </row>
    <row r="132" spans="1:7" ht="78.75" customHeight="1">
      <c r="A132" s="55" t="s">
        <v>268</v>
      </c>
      <c r="B132" s="38" t="s">
        <v>20</v>
      </c>
      <c r="C132" s="38" t="s">
        <v>223</v>
      </c>
      <c r="D132" s="37" t="s">
        <v>239</v>
      </c>
      <c r="E132" s="40" t="s">
        <v>385</v>
      </c>
      <c r="F132" s="38"/>
      <c r="G132" s="35">
        <f>SUM(G133+G136+G139)</f>
        <v>874000</v>
      </c>
    </row>
    <row r="133" spans="1:7" ht="30" customHeight="1">
      <c r="A133" s="56" t="s">
        <v>386</v>
      </c>
      <c r="B133" s="38" t="s">
        <v>20</v>
      </c>
      <c r="C133" s="38" t="s">
        <v>223</v>
      </c>
      <c r="D133" s="37" t="s">
        <v>239</v>
      </c>
      <c r="E133" s="40" t="s">
        <v>387</v>
      </c>
      <c r="F133" s="38"/>
      <c r="G133" s="35">
        <f>SUM(G134)</f>
        <v>700000</v>
      </c>
    </row>
    <row r="134" spans="1:7" ht="30" customHeight="1">
      <c r="A134" s="80" t="s">
        <v>299</v>
      </c>
      <c r="B134" s="38" t="s">
        <v>20</v>
      </c>
      <c r="C134" s="38" t="s">
        <v>223</v>
      </c>
      <c r="D134" s="37" t="s">
        <v>239</v>
      </c>
      <c r="E134" s="40" t="s">
        <v>388</v>
      </c>
      <c r="F134" s="38"/>
      <c r="G134" s="35">
        <f>SUM(G135)</f>
        <v>700000</v>
      </c>
    </row>
    <row r="135" spans="1:7" ht="46.5" customHeight="1">
      <c r="A135" s="51" t="s">
        <v>294</v>
      </c>
      <c r="B135" s="38" t="s">
        <v>20</v>
      </c>
      <c r="C135" s="38" t="s">
        <v>223</v>
      </c>
      <c r="D135" s="37" t="s">
        <v>239</v>
      </c>
      <c r="E135" s="40" t="s">
        <v>388</v>
      </c>
      <c r="F135" s="38" t="s">
        <v>221</v>
      </c>
      <c r="G135" s="35">
        <v>700000</v>
      </c>
    </row>
    <row r="136" spans="1:7" ht="45">
      <c r="A136" s="9" t="s">
        <v>125</v>
      </c>
      <c r="B136" s="38" t="s">
        <v>20</v>
      </c>
      <c r="C136" s="38" t="s">
        <v>223</v>
      </c>
      <c r="D136" s="37" t="s">
        <v>239</v>
      </c>
      <c r="E136" s="40" t="s">
        <v>390</v>
      </c>
      <c r="F136" s="38"/>
      <c r="G136" s="35">
        <f>SUM(G137)</f>
        <v>173000</v>
      </c>
    </row>
    <row r="137" spans="1:7" ht="44.25" customHeight="1">
      <c r="A137" s="44" t="s">
        <v>32</v>
      </c>
      <c r="B137" s="38" t="s">
        <v>20</v>
      </c>
      <c r="C137" s="38" t="s">
        <v>223</v>
      </c>
      <c r="D137" s="37" t="s">
        <v>239</v>
      </c>
      <c r="E137" s="40" t="s">
        <v>30</v>
      </c>
      <c r="F137" s="38"/>
      <c r="G137" s="35">
        <f>SUM(G138)</f>
        <v>173000</v>
      </c>
    </row>
    <row r="138" spans="1:7" ht="30">
      <c r="A138" s="44" t="s">
        <v>163</v>
      </c>
      <c r="B138" s="38" t="s">
        <v>20</v>
      </c>
      <c r="C138" s="38" t="s">
        <v>223</v>
      </c>
      <c r="D138" s="37" t="s">
        <v>239</v>
      </c>
      <c r="E138" s="40" t="s">
        <v>30</v>
      </c>
      <c r="F138" s="38" t="s">
        <v>224</v>
      </c>
      <c r="G138" s="35">
        <v>173000</v>
      </c>
    </row>
    <row r="139" spans="1:7" ht="28.5" customHeight="1">
      <c r="A139" s="44" t="s">
        <v>391</v>
      </c>
      <c r="B139" s="38" t="s">
        <v>20</v>
      </c>
      <c r="C139" s="38" t="s">
        <v>223</v>
      </c>
      <c r="D139" s="37" t="s">
        <v>239</v>
      </c>
      <c r="E139" s="40" t="s">
        <v>392</v>
      </c>
      <c r="F139" s="38"/>
      <c r="G139" s="35">
        <f>SUM(G140)</f>
        <v>1000</v>
      </c>
    </row>
    <row r="140" spans="1:7" ht="41.25" customHeight="1">
      <c r="A140" s="44" t="s">
        <v>32</v>
      </c>
      <c r="B140" s="38" t="s">
        <v>20</v>
      </c>
      <c r="C140" s="38" t="s">
        <v>223</v>
      </c>
      <c r="D140" s="37" t="s">
        <v>239</v>
      </c>
      <c r="E140" s="40" t="s">
        <v>31</v>
      </c>
      <c r="F140" s="38"/>
      <c r="G140" s="35">
        <f>SUM(G141)</f>
        <v>1000</v>
      </c>
    </row>
    <row r="141" spans="1:7" ht="30">
      <c r="A141" s="44" t="s">
        <v>163</v>
      </c>
      <c r="B141" s="38" t="s">
        <v>20</v>
      </c>
      <c r="C141" s="38" t="s">
        <v>393</v>
      </c>
      <c r="D141" s="37" t="s">
        <v>239</v>
      </c>
      <c r="E141" s="40" t="s">
        <v>31</v>
      </c>
      <c r="F141" s="38" t="s">
        <v>224</v>
      </c>
      <c r="G141" s="35">
        <v>1000</v>
      </c>
    </row>
    <row r="142" spans="1:7" ht="20.25" customHeight="1">
      <c r="A142" s="49" t="s">
        <v>232</v>
      </c>
      <c r="B142" s="38" t="s">
        <v>20</v>
      </c>
      <c r="C142" s="43" t="s">
        <v>228</v>
      </c>
      <c r="D142" s="37"/>
      <c r="E142" s="42"/>
      <c r="F142" s="38"/>
      <c r="G142" s="34">
        <f>SUM(G143+G157)</f>
        <v>13000383</v>
      </c>
    </row>
    <row r="143" spans="1:7" ht="18.75" customHeight="1">
      <c r="A143" s="49" t="s">
        <v>198</v>
      </c>
      <c r="B143" s="38" t="s">
        <v>20</v>
      </c>
      <c r="C143" s="43" t="s">
        <v>228</v>
      </c>
      <c r="D143" s="46" t="s">
        <v>239</v>
      </c>
      <c r="E143" s="42"/>
      <c r="F143" s="38"/>
      <c r="G143" s="34">
        <f>SUM(G145)</f>
        <v>11872883</v>
      </c>
    </row>
    <row r="144" spans="1:7" ht="44.25" customHeight="1">
      <c r="A144" s="8" t="s">
        <v>394</v>
      </c>
      <c r="B144" s="38" t="s">
        <v>20</v>
      </c>
      <c r="C144" s="43" t="s">
        <v>228</v>
      </c>
      <c r="D144" s="46" t="s">
        <v>239</v>
      </c>
      <c r="E144" s="42" t="s">
        <v>395</v>
      </c>
      <c r="F144" s="43"/>
      <c r="G144" s="34">
        <f>SUM(G145)</f>
        <v>11872883</v>
      </c>
    </row>
    <row r="145" spans="1:7" ht="45.75" customHeight="1">
      <c r="A145" s="9" t="s">
        <v>396</v>
      </c>
      <c r="B145" s="38" t="s">
        <v>20</v>
      </c>
      <c r="C145" s="38" t="s">
        <v>228</v>
      </c>
      <c r="D145" s="37" t="s">
        <v>239</v>
      </c>
      <c r="E145" s="40" t="s">
        <v>397</v>
      </c>
      <c r="F145" s="38"/>
      <c r="G145" s="35">
        <f>SUM(G146+G149)</f>
        <v>11872883</v>
      </c>
    </row>
    <row r="146" spans="1:7" ht="30">
      <c r="A146" s="9" t="s">
        <v>132</v>
      </c>
      <c r="B146" s="38" t="s">
        <v>20</v>
      </c>
      <c r="C146" s="38" t="s">
        <v>228</v>
      </c>
      <c r="D146" s="37" t="s">
        <v>239</v>
      </c>
      <c r="E146" s="40" t="s">
        <v>129</v>
      </c>
      <c r="F146" s="38"/>
      <c r="G146" s="35">
        <f>SUM(G147)</f>
        <v>1626025</v>
      </c>
    </row>
    <row r="147" spans="1:7" ht="30">
      <c r="A147" s="9" t="s">
        <v>131</v>
      </c>
      <c r="B147" s="38" t="s">
        <v>20</v>
      </c>
      <c r="C147" s="38" t="s">
        <v>228</v>
      </c>
      <c r="D147" s="37" t="s">
        <v>239</v>
      </c>
      <c r="E147" s="40" t="s">
        <v>130</v>
      </c>
      <c r="F147" s="38"/>
      <c r="G147" s="35">
        <f>SUM(G148)</f>
        <v>1626025</v>
      </c>
    </row>
    <row r="148" spans="1:7" ht="31.5" customHeight="1">
      <c r="A148" s="44" t="s">
        <v>163</v>
      </c>
      <c r="B148" s="38" t="s">
        <v>20</v>
      </c>
      <c r="C148" s="38" t="s">
        <v>228</v>
      </c>
      <c r="D148" s="37" t="s">
        <v>239</v>
      </c>
      <c r="E148" s="40" t="s">
        <v>130</v>
      </c>
      <c r="F148" s="38" t="s">
        <v>224</v>
      </c>
      <c r="G148" s="35">
        <v>1626025</v>
      </c>
    </row>
    <row r="149" spans="1:7" ht="30">
      <c r="A149" s="9" t="s">
        <v>398</v>
      </c>
      <c r="B149" s="38" t="s">
        <v>20</v>
      </c>
      <c r="C149" s="38" t="s">
        <v>228</v>
      </c>
      <c r="D149" s="37" t="s">
        <v>239</v>
      </c>
      <c r="E149" s="40" t="s">
        <v>399</v>
      </c>
      <c r="F149" s="38"/>
      <c r="G149" s="35">
        <f>SUM(G150)</f>
        <v>10246858</v>
      </c>
    </row>
    <row r="150" spans="1:7" ht="29.25" customHeight="1">
      <c r="A150" s="9" t="s">
        <v>102</v>
      </c>
      <c r="B150" s="38" t="s">
        <v>20</v>
      </c>
      <c r="C150" s="38" t="s">
        <v>228</v>
      </c>
      <c r="D150" s="37" t="s">
        <v>239</v>
      </c>
      <c r="E150" s="40" t="s">
        <v>400</v>
      </c>
      <c r="F150" s="38"/>
      <c r="G150" s="35">
        <f>SUM(G151+G152+G153+G155)</f>
        <v>10246858</v>
      </c>
    </row>
    <row r="151" spans="1:7" ht="28.5" customHeight="1">
      <c r="A151" s="44" t="s">
        <v>163</v>
      </c>
      <c r="B151" s="38" t="s">
        <v>20</v>
      </c>
      <c r="C151" s="38" t="s">
        <v>228</v>
      </c>
      <c r="D151" s="37" t="s">
        <v>239</v>
      </c>
      <c r="E151" s="40" t="s">
        <v>400</v>
      </c>
      <c r="F151" s="38" t="s">
        <v>224</v>
      </c>
      <c r="G151" s="35">
        <v>1416858</v>
      </c>
    </row>
    <row r="152" spans="1:7" ht="29.25" customHeight="1">
      <c r="A152" s="44" t="s">
        <v>314</v>
      </c>
      <c r="B152" s="38" t="s">
        <v>20</v>
      </c>
      <c r="C152" s="38" t="s">
        <v>228</v>
      </c>
      <c r="D152" s="37" t="s">
        <v>239</v>
      </c>
      <c r="E152" s="40" t="s">
        <v>400</v>
      </c>
      <c r="F152" s="38" t="s">
        <v>204</v>
      </c>
      <c r="G152" s="35">
        <v>4470000</v>
      </c>
    </row>
    <row r="153" spans="1:7" ht="29.25" customHeight="1">
      <c r="A153" s="93" t="s">
        <v>166</v>
      </c>
      <c r="B153" s="38" t="s">
        <v>20</v>
      </c>
      <c r="C153" s="38" t="s">
        <v>228</v>
      </c>
      <c r="D153" s="37" t="s">
        <v>239</v>
      </c>
      <c r="E153" s="40" t="s">
        <v>164</v>
      </c>
      <c r="F153" s="38"/>
      <c r="G153" s="35">
        <f>SUM(G154)</f>
        <v>1360000</v>
      </c>
    </row>
    <row r="154" spans="1:7" ht="30">
      <c r="A154" s="44" t="s">
        <v>314</v>
      </c>
      <c r="B154" s="38" t="s">
        <v>20</v>
      </c>
      <c r="C154" s="38" t="s">
        <v>228</v>
      </c>
      <c r="D154" s="37" t="s">
        <v>239</v>
      </c>
      <c r="E154" s="40" t="s">
        <v>164</v>
      </c>
      <c r="F154" s="38" t="s">
        <v>204</v>
      </c>
      <c r="G154" s="35">
        <v>1360000</v>
      </c>
    </row>
    <row r="155" spans="1:7" s="1" customFormat="1" ht="32.25" customHeight="1">
      <c r="A155" s="93" t="s">
        <v>167</v>
      </c>
      <c r="B155" s="38" t="s">
        <v>20</v>
      </c>
      <c r="C155" s="38" t="s">
        <v>228</v>
      </c>
      <c r="D155" s="37" t="s">
        <v>239</v>
      </c>
      <c r="E155" s="40" t="s">
        <v>165</v>
      </c>
      <c r="F155" s="38"/>
      <c r="G155" s="35">
        <f>SUM(G156)</f>
        <v>3000000</v>
      </c>
    </row>
    <row r="156" spans="1:7" s="1" customFormat="1" ht="30">
      <c r="A156" s="44" t="s">
        <v>314</v>
      </c>
      <c r="B156" s="38" t="s">
        <v>20</v>
      </c>
      <c r="C156" s="38" t="s">
        <v>228</v>
      </c>
      <c r="D156" s="37" t="s">
        <v>239</v>
      </c>
      <c r="E156" s="40" t="s">
        <v>165</v>
      </c>
      <c r="F156" s="38" t="s">
        <v>204</v>
      </c>
      <c r="G156" s="35">
        <v>3000000</v>
      </c>
    </row>
    <row r="157" spans="1:7" s="1" customFormat="1" ht="15">
      <c r="A157" s="82" t="s">
        <v>271</v>
      </c>
      <c r="B157" s="38" t="s">
        <v>20</v>
      </c>
      <c r="C157" s="43" t="s">
        <v>228</v>
      </c>
      <c r="D157" s="46" t="s">
        <v>269</v>
      </c>
      <c r="E157" s="42"/>
      <c r="F157" s="43"/>
      <c r="G157" s="34">
        <f>SUM(G158+G169+G174+G183)</f>
        <v>1127500</v>
      </c>
    </row>
    <row r="158" spans="1:7" s="3" customFormat="1" ht="34.5" customHeight="1">
      <c r="A158" s="9" t="s">
        <v>401</v>
      </c>
      <c r="B158" s="38" t="s">
        <v>20</v>
      </c>
      <c r="C158" s="38" t="s">
        <v>228</v>
      </c>
      <c r="D158" s="37" t="s">
        <v>269</v>
      </c>
      <c r="E158" s="40" t="s">
        <v>402</v>
      </c>
      <c r="F158" s="38"/>
      <c r="G158" s="35">
        <f>SUM(G159+G163)</f>
        <v>384500</v>
      </c>
    </row>
    <row r="159" spans="1:7" s="1" customFormat="1" ht="48" customHeight="1">
      <c r="A159" s="9" t="s">
        <v>107</v>
      </c>
      <c r="B159" s="38" t="s">
        <v>20</v>
      </c>
      <c r="C159" s="38" t="s">
        <v>228</v>
      </c>
      <c r="D159" s="37" t="s">
        <v>269</v>
      </c>
      <c r="E159" s="40" t="s">
        <v>48</v>
      </c>
      <c r="F159" s="38"/>
      <c r="G159" s="35">
        <f>SUM(G160)</f>
        <v>26000</v>
      </c>
    </row>
    <row r="160" spans="1:7" s="1" customFormat="1" ht="29.25" customHeight="1">
      <c r="A160" s="9" t="s">
        <v>51</v>
      </c>
      <c r="B160" s="38" t="s">
        <v>20</v>
      </c>
      <c r="C160" s="38" t="s">
        <v>228</v>
      </c>
      <c r="D160" s="37" t="s">
        <v>49</v>
      </c>
      <c r="E160" s="40" t="s">
        <v>50</v>
      </c>
      <c r="F160" s="38"/>
      <c r="G160" s="35">
        <f>SUM(G161)</f>
        <v>26000</v>
      </c>
    </row>
    <row r="161" spans="1:7" s="1" customFormat="1" ht="21.75" customHeight="1">
      <c r="A161" s="9" t="s">
        <v>93</v>
      </c>
      <c r="B161" s="38" t="s">
        <v>20</v>
      </c>
      <c r="C161" s="38" t="s">
        <v>228</v>
      </c>
      <c r="D161" s="37" t="s">
        <v>269</v>
      </c>
      <c r="E161" s="40" t="s">
        <v>94</v>
      </c>
      <c r="F161" s="38"/>
      <c r="G161" s="35">
        <f>SUM(G162)</f>
        <v>26000</v>
      </c>
    </row>
    <row r="162" spans="1:7" s="1" customFormat="1" ht="30">
      <c r="A162" s="44" t="s">
        <v>163</v>
      </c>
      <c r="B162" s="38" t="s">
        <v>20</v>
      </c>
      <c r="C162" s="38" t="s">
        <v>228</v>
      </c>
      <c r="D162" s="37" t="s">
        <v>269</v>
      </c>
      <c r="E162" s="40" t="s">
        <v>94</v>
      </c>
      <c r="F162" s="38" t="s">
        <v>224</v>
      </c>
      <c r="G162" s="35">
        <v>26000</v>
      </c>
    </row>
    <row r="163" spans="1:7" s="1" customFormat="1" ht="60">
      <c r="A163" s="44" t="s">
        <v>403</v>
      </c>
      <c r="B163" s="38" t="s">
        <v>20</v>
      </c>
      <c r="C163" s="38" t="s">
        <v>228</v>
      </c>
      <c r="D163" s="37" t="s">
        <v>269</v>
      </c>
      <c r="E163" s="40" t="s">
        <v>404</v>
      </c>
      <c r="F163" s="38"/>
      <c r="G163" s="35">
        <f>SUM(G164)</f>
        <v>358500</v>
      </c>
    </row>
    <row r="164" spans="1:7" ht="28.5" customHeight="1">
      <c r="A164" s="44" t="s">
        <v>405</v>
      </c>
      <c r="B164" s="38" t="s">
        <v>20</v>
      </c>
      <c r="C164" s="38" t="s">
        <v>228</v>
      </c>
      <c r="D164" s="37" t="s">
        <v>269</v>
      </c>
      <c r="E164" s="40" t="s">
        <v>406</v>
      </c>
      <c r="F164" s="38"/>
      <c r="G164" s="35">
        <f>SUM(G165+G167)</f>
        <v>358500</v>
      </c>
    </row>
    <row r="165" spans="1:7" ht="15">
      <c r="A165" s="9" t="s">
        <v>407</v>
      </c>
      <c r="B165" s="38" t="s">
        <v>20</v>
      </c>
      <c r="C165" s="38" t="s">
        <v>228</v>
      </c>
      <c r="D165" s="37" t="s">
        <v>269</v>
      </c>
      <c r="E165" s="40" t="s">
        <v>408</v>
      </c>
      <c r="F165" s="38"/>
      <c r="G165" s="35">
        <f>SUM(G166)</f>
        <v>194500</v>
      </c>
    </row>
    <row r="166" spans="1:7" ht="30">
      <c r="A166" s="44" t="s">
        <v>163</v>
      </c>
      <c r="B166" s="38" t="s">
        <v>20</v>
      </c>
      <c r="C166" s="38" t="s">
        <v>228</v>
      </c>
      <c r="D166" s="37" t="s">
        <v>269</v>
      </c>
      <c r="E166" s="40" t="s">
        <v>409</v>
      </c>
      <c r="F166" s="38" t="s">
        <v>224</v>
      </c>
      <c r="G166" s="35">
        <v>194500</v>
      </c>
    </row>
    <row r="167" spans="1:7" s="1" customFormat="1" ht="23.25" customHeight="1">
      <c r="A167" s="44" t="s">
        <v>410</v>
      </c>
      <c r="B167" s="38" t="s">
        <v>20</v>
      </c>
      <c r="C167" s="38" t="s">
        <v>228</v>
      </c>
      <c r="D167" s="37" t="s">
        <v>269</v>
      </c>
      <c r="E167" s="40" t="s">
        <v>411</v>
      </c>
      <c r="F167" s="38"/>
      <c r="G167" s="35">
        <f>SUM(G168)</f>
        <v>164000</v>
      </c>
    </row>
    <row r="168" spans="1:7" ht="30.75" customHeight="1">
      <c r="A168" s="44" t="s">
        <v>163</v>
      </c>
      <c r="B168" s="38" t="s">
        <v>20</v>
      </c>
      <c r="C168" s="38" t="s">
        <v>228</v>
      </c>
      <c r="D168" s="37" t="s">
        <v>269</v>
      </c>
      <c r="E168" s="40" t="s">
        <v>411</v>
      </c>
      <c r="F168" s="38" t="s">
        <v>224</v>
      </c>
      <c r="G168" s="35">
        <v>164000</v>
      </c>
    </row>
    <row r="169" spans="1:7" ht="44.25" customHeight="1">
      <c r="A169" s="8" t="s">
        <v>394</v>
      </c>
      <c r="B169" s="38" t="s">
        <v>20</v>
      </c>
      <c r="C169" s="43" t="s">
        <v>228</v>
      </c>
      <c r="D169" s="46" t="s">
        <v>269</v>
      </c>
      <c r="E169" s="42" t="s">
        <v>395</v>
      </c>
      <c r="F169" s="43"/>
      <c r="G169" s="34">
        <f>SUM(G170)</f>
        <v>466000</v>
      </c>
    </row>
    <row r="170" spans="1:7" ht="60">
      <c r="A170" s="9" t="s">
        <v>412</v>
      </c>
      <c r="B170" s="38" t="s">
        <v>20</v>
      </c>
      <c r="C170" s="38" t="s">
        <v>228</v>
      </c>
      <c r="D170" s="37" t="s">
        <v>269</v>
      </c>
      <c r="E170" s="40" t="s">
        <v>413</v>
      </c>
      <c r="F170" s="38"/>
      <c r="G170" s="35">
        <f>SUM(G172)</f>
        <v>466000</v>
      </c>
    </row>
    <row r="171" spans="1:7" ht="15.75" customHeight="1">
      <c r="A171" s="9" t="s">
        <v>414</v>
      </c>
      <c r="B171" s="38" t="s">
        <v>20</v>
      </c>
      <c r="C171" s="38" t="s">
        <v>228</v>
      </c>
      <c r="D171" s="37" t="s">
        <v>269</v>
      </c>
      <c r="E171" s="40" t="s">
        <v>415</v>
      </c>
      <c r="F171" s="38"/>
      <c r="G171" s="35">
        <f>SUM(G172)</f>
        <v>466000</v>
      </c>
    </row>
    <row r="172" spans="1:7" ht="30">
      <c r="A172" s="80" t="s">
        <v>270</v>
      </c>
      <c r="B172" s="38" t="s">
        <v>20</v>
      </c>
      <c r="C172" s="38" t="s">
        <v>228</v>
      </c>
      <c r="D172" s="37" t="s">
        <v>269</v>
      </c>
      <c r="E172" s="40" t="s">
        <v>416</v>
      </c>
      <c r="F172" s="38"/>
      <c r="G172" s="35">
        <f>SUM(G173)</f>
        <v>466000</v>
      </c>
    </row>
    <row r="173" spans="1:7" ht="31.5" customHeight="1">
      <c r="A173" s="44" t="s">
        <v>163</v>
      </c>
      <c r="B173" s="38" t="s">
        <v>20</v>
      </c>
      <c r="C173" s="38" t="s">
        <v>228</v>
      </c>
      <c r="D173" s="37" t="s">
        <v>269</v>
      </c>
      <c r="E173" s="40" t="s">
        <v>416</v>
      </c>
      <c r="F173" s="38" t="s">
        <v>224</v>
      </c>
      <c r="G173" s="35">
        <v>466000</v>
      </c>
    </row>
    <row r="174" spans="1:7" s="3" customFormat="1" ht="34.5" customHeight="1">
      <c r="A174" s="53" t="s">
        <v>433</v>
      </c>
      <c r="B174" s="38" t="s">
        <v>20</v>
      </c>
      <c r="C174" s="43" t="s">
        <v>228</v>
      </c>
      <c r="D174" s="46" t="s">
        <v>269</v>
      </c>
      <c r="E174" s="42" t="s">
        <v>417</v>
      </c>
      <c r="F174" s="43"/>
      <c r="G174" s="34">
        <f>SUM(G175+G179)</f>
        <v>40000</v>
      </c>
    </row>
    <row r="175" spans="1:7" s="1" customFormat="1" ht="47.25" customHeight="1">
      <c r="A175" s="44" t="s">
        <v>418</v>
      </c>
      <c r="B175" s="38" t="s">
        <v>20</v>
      </c>
      <c r="C175" s="38" t="s">
        <v>228</v>
      </c>
      <c r="D175" s="37" t="s">
        <v>269</v>
      </c>
      <c r="E175" s="40" t="s">
        <v>419</v>
      </c>
      <c r="F175" s="38"/>
      <c r="G175" s="35">
        <f>SUM(G176)</f>
        <v>20000</v>
      </c>
    </row>
    <row r="176" spans="1:7" s="1" customFormat="1" ht="33" customHeight="1">
      <c r="A176" s="44" t="s">
        <v>420</v>
      </c>
      <c r="B176" s="38" t="s">
        <v>20</v>
      </c>
      <c r="C176" s="38" t="s">
        <v>228</v>
      </c>
      <c r="D176" s="37" t="s">
        <v>269</v>
      </c>
      <c r="E176" s="40" t="s">
        <v>421</v>
      </c>
      <c r="F176" s="38"/>
      <c r="G176" s="35">
        <f>SUM(G177)</f>
        <v>20000</v>
      </c>
    </row>
    <row r="177" spans="1:7" s="1" customFormat="1" ht="28.5" customHeight="1">
      <c r="A177" s="80" t="s">
        <v>34</v>
      </c>
      <c r="B177" s="38" t="s">
        <v>20</v>
      </c>
      <c r="C177" s="38" t="s">
        <v>228</v>
      </c>
      <c r="D177" s="37" t="s">
        <v>269</v>
      </c>
      <c r="E177" s="40" t="s">
        <v>44</v>
      </c>
      <c r="F177" s="38"/>
      <c r="G177" s="35">
        <f>SUM(G178)</f>
        <v>20000</v>
      </c>
    </row>
    <row r="178" spans="1:7" s="1" customFormat="1" ht="30" customHeight="1">
      <c r="A178" s="44" t="s">
        <v>163</v>
      </c>
      <c r="B178" s="38" t="s">
        <v>20</v>
      </c>
      <c r="C178" s="38" t="s">
        <v>228</v>
      </c>
      <c r="D178" s="37" t="s">
        <v>269</v>
      </c>
      <c r="E178" s="40" t="s">
        <v>45</v>
      </c>
      <c r="F178" s="38" t="s">
        <v>224</v>
      </c>
      <c r="G178" s="35">
        <v>20000</v>
      </c>
    </row>
    <row r="179" spans="1:7" s="1" customFormat="1" ht="45" customHeight="1">
      <c r="A179" s="44" t="s">
        <v>422</v>
      </c>
      <c r="B179" s="38" t="s">
        <v>20</v>
      </c>
      <c r="C179" s="38" t="s">
        <v>228</v>
      </c>
      <c r="D179" s="37" t="s">
        <v>269</v>
      </c>
      <c r="E179" s="40" t="s">
        <v>423</v>
      </c>
      <c r="F179" s="38"/>
      <c r="G179" s="35">
        <f>SUM(G181)</f>
        <v>20000</v>
      </c>
    </row>
    <row r="180" spans="1:7" ht="45.75" customHeight="1">
      <c r="A180" s="44" t="s">
        <v>424</v>
      </c>
      <c r="B180" s="38" t="s">
        <v>20</v>
      </c>
      <c r="C180" s="38" t="s">
        <v>228</v>
      </c>
      <c r="D180" s="37" t="s">
        <v>269</v>
      </c>
      <c r="E180" s="40" t="s">
        <v>425</v>
      </c>
      <c r="F180" s="38"/>
      <c r="G180" s="35">
        <f>SUM(G181)</f>
        <v>20000</v>
      </c>
    </row>
    <row r="181" spans="1:7" ht="35.25" customHeight="1">
      <c r="A181" s="80" t="s">
        <v>272</v>
      </c>
      <c r="B181" s="38" t="s">
        <v>20</v>
      </c>
      <c r="C181" s="38" t="s">
        <v>228</v>
      </c>
      <c r="D181" s="37" t="s">
        <v>269</v>
      </c>
      <c r="E181" s="40" t="s">
        <v>426</v>
      </c>
      <c r="F181" s="38"/>
      <c r="G181" s="35">
        <v>20000</v>
      </c>
    </row>
    <row r="182" spans="1:7" ht="35.25" customHeight="1">
      <c r="A182" s="44" t="s">
        <v>163</v>
      </c>
      <c r="B182" s="38" t="s">
        <v>20</v>
      </c>
      <c r="C182" s="38" t="s">
        <v>228</v>
      </c>
      <c r="D182" s="37" t="s">
        <v>269</v>
      </c>
      <c r="E182" s="40" t="s">
        <v>427</v>
      </c>
      <c r="F182" s="38" t="s">
        <v>224</v>
      </c>
      <c r="G182" s="35">
        <v>20000</v>
      </c>
    </row>
    <row r="183" spans="1:7" ht="21.75" customHeight="1">
      <c r="A183" s="115" t="s">
        <v>256</v>
      </c>
      <c r="B183" s="43" t="s">
        <v>20</v>
      </c>
      <c r="C183" s="43" t="s">
        <v>228</v>
      </c>
      <c r="D183" s="46" t="s">
        <v>269</v>
      </c>
      <c r="E183" s="42" t="s">
        <v>346</v>
      </c>
      <c r="F183" s="43"/>
      <c r="G183" s="34">
        <f>SUM(G184)</f>
        <v>237000</v>
      </c>
    </row>
    <row r="184" spans="1:7" ht="18.75" customHeight="1">
      <c r="A184" s="20" t="s">
        <v>257</v>
      </c>
      <c r="B184" s="38" t="s">
        <v>20</v>
      </c>
      <c r="C184" s="38" t="s">
        <v>228</v>
      </c>
      <c r="D184" s="37" t="s">
        <v>269</v>
      </c>
      <c r="E184" s="40" t="s">
        <v>377</v>
      </c>
      <c r="F184" s="38"/>
      <c r="G184" s="35">
        <f>SUM(G185)</f>
        <v>237000</v>
      </c>
    </row>
    <row r="185" spans="1:7" ht="48.75" customHeight="1">
      <c r="A185" s="99" t="s">
        <v>179</v>
      </c>
      <c r="B185" s="38" t="s">
        <v>20</v>
      </c>
      <c r="C185" s="38" t="s">
        <v>228</v>
      </c>
      <c r="D185" s="37" t="s">
        <v>269</v>
      </c>
      <c r="E185" s="40" t="s">
        <v>178</v>
      </c>
      <c r="F185" s="38"/>
      <c r="G185" s="35">
        <f>SUM(G186)</f>
        <v>237000</v>
      </c>
    </row>
    <row r="186" spans="1:7" ht="18.75" customHeight="1">
      <c r="A186" s="44" t="s">
        <v>229</v>
      </c>
      <c r="B186" s="38" t="s">
        <v>20</v>
      </c>
      <c r="C186" s="38" t="s">
        <v>228</v>
      </c>
      <c r="D186" s="37" t="s">
        <v>269</v>
      </c>
      <c r="E186" s="40" t="s">
        <v>178</v>
      </c>
      <c r="F186" s="38" t="s">
        <v>288</v>
      </c>
      <c r="G186" s="35">
        <v>237000</v>
      </c>
    </row>
    <row r="187" spans="1:7" ht="19.5" customHeight="1">
      <c r="A187" s="45" t="s">
        <v>310</v>
      </c>
      <c r="B187" s="38" t="s">
        <v>20</v>
      </c>
      <c r="C187" s="43" t="s">
        <v>311</v>
      </c>
      <c r="D187" s="46"/>
      <c r="E187" s="42"/>
      <c r="F187" s="43"/>
      <c r="G187" s="34">
        <f>SUM(G202+G188+G212)</f>
        <v>4919288</v>
      </c>
    </row>
    <row r="188" spans="1:7" s="3" customFormat="1" ht="18" customHeight="1">
      <c r="A188" s="100" t="s">
        <v>312</v>
      </c>
      <c r="B188" s="38" t="s">
        <v>20</v>
      </c>
      <c r="C188" s="101" t="s">
        <v>311</v>
      </c>
      <c r="D188" s="102" t="s">
        <v>220</v>
      </c>
      <c r="E188" s="103"/>
      <c r="F188" s="101"/>
      <c r="G188" s="104">
        <f>SUM(G194+G189)</f>
        <v>3521088</v>
      </c>
    </row>
    <row r="189" spans="1:7" s="1" customFormat="1" ht="30">
      <c r="A189" s="114" t="s">
        <v>61</v>
      </c>
      <c r="B189" s="38" t="s">
        <v>20</v>
      </c>
      <c r="C189" s="38" t="s">
        <v>311</v>
      </c>
      <c r="D189" s="37" t="s">
        <v>220</v>
      </c>
      <c r="E189" s="40" t="s">
        <v>60</v>
      </c>
      <c r="F189" s="43"/>
      <c r="G189" s="35">
        <f>SUM(G190)</f>
        <v>238988</v>
      </c>
    </row>
    <row r="190" spans="1:7" s="1" customFormat="1" ht="16.5" customHeight="1">
      <c r="A190" s="113" t="s">
        <v>171</v>
      </c>
      <c r="B190" s="38" t="s">
        <v>20</v>
      </c>
      <c r="C190" s="38" t="s">
        <v>311</v>
      </c>
      <c r="D190" s="37" t="s">
        <v>220</v>
      </c>
      <c r="E190" s="42" t="s">
        <v>168</v>
      </c>
      <c r="F190" s="43"/>
      <c r="G190" s="35">
        <f>SUM(G191)</f>
        <v>238988</v>
      </c>
    </row>
    <row r="191" spans="1:7" ht="28.5" customHeight="1">
      <c r="A191" s="130" t="s">
        <v>172</v>
      </c>
      <c r="B191" s="38" t="s">
        <v>20</v>
      </c>
      <c r="C191" s="105" t="s">
        <v>311</v>
      </c>
      <c r="D191" s="106" t="s">
        <v>220</v>
      </c>
      <c r="E191" s="107" t="s">
        <v>169</v>
      </c>
      <c r="F191" s="105"/>
      <c r="G191" s="108">
        <f>SUM(G192)</f>
        <v>238988</v>
      </c>
    </row>
    <row r="192" spans="1:7" ht="45" customHeight="1">
      <c r="A192" s="93" t="s">
        <v>173</v>
      </c>
      <c r="B192" s="38" t="s">
        <v>20</v>
      </c>
      <c r="C192" s="38" t="s">
        <v>311</v>
      </c>
      <c r="D192" s="37" t="s">
        <v>220</v>
      </c>
      <c r="E192" s="40" t="s">
        <v>170</v>
      </c>
      <c r="F192" s="38"/>
      <c r="G192" s="35">
        <v>238988</v>
      </c>
    </row>
    <row r="193" spans="1:7" ht="20.25" customHeight="1">
      <c r="A193" s="44" t="s">
        <v>229</v>
      </c>
      <c r="B193" s="38" t="s">
        <v>20</v>
      </c>
      <c r="C193" s="38" t="s">
        <v>311</v>
      </c>
      <c r="D193" s="37" t="s">
        <v>220</v>
      </c>
      <c r="E193" s="40" t="s">
        <v>170</v>
      </c>
      <c r="F193" s="38" t="s">
        <v>288</v>
      </c>
      <c r="G193" s="35">
        <v>238988</v>
      </c>
    </row>
    <row r="194" spans="1:7" ht="47.25" customHeight="1">
      <c r="A194" s="47" t="s">
        <v>35</v>
      </c>
      <c r="B194" s="38" t="s">
        <v>20</v>
      </c>
      <c r="C194" s="38" t="s">
        <v>311</v>
      </c>
      <c r="D194" s="37" t="s">
        <v>220</v>
      </c>
      <c r="E194" s="40" t="s">
        <v>36</v>
      </c>
      <c r="F194" s="38"/>
      <c r="G194" s="35">
        <f>SUM(G195)</f>
        <v>3282100</v>
      </c>
    </row>
    <row r="195" spans="1:7" s="3" customFormat="1" ht="42.75" customHeight="1">
      <c r="A195" s="44" t="s">
        <v>37</v>
      </c>
      <c r="B195" s="38" t="s">
        <v>20</v>
      </c>
      <c r="C195" s="38" t="s">
        <v>311</v>
      </c>
      <c r="D195" s="37" t="s">
        <v>220</v>
      </c>
      <c r="E195" s="40" t="s">
        <v>38</v>
      </c>
      <c r="F195" s="38"/>
      <c r="G195" s="35">
        <f>SUM(G196+G199)</f>
        <v>3282100</v>
      </c>
    </row>
    <row r="196" spans="1:7" s="3" customFormat="1" ht="28.5" customHeight="1">
      <c r="A196" s="44" t="s">
        <v>40</v>
      </c>
      <c r="B196" s="38" t="s">
        <v>20</v>
      </c>
      <c r="C196" s="38" t="s">
        <v>311</v>
      </c>
      <c r="D196" s="37" t="s">
        <v>220</v>
      </c>
      <c r="E196" s="40" t="s">
        <v>39</v>
      </c>
      <c r="F196" s="38"/>
      <c r="G196" s="35">
        <f>SUM(G197)</f>
        <v>2094600</v>
      </c>
    </row>
    <row r="197" spans="1:7" ht="30">
      <c r="A197" s="93" t="s">
        <v>146</v>
      </c>
      <c r="B197" s="38" t="s">
        <v>20</v>
      </c>
      <c r="C197" s="38" t="s">
        <v>311</v>
      </c>
      <c r="D197" s="37" t="s">
        <v>220</v>
      </c>
      <c r="E197" s="40" t="s">
        <v>147</v>
      </c>
      <c r="F197" s="38"/>
      <c r="G197" s="35">
        <f>SUM(G198)</f>
        <v>2094600</v>
      </c>
    </row>
    <row r="198" spans="1:7" ht="34.5" customHeight="1">
      <c r="A198" s="44" t="s">
        <v>317</v>
      </c>
      <c r="B198" s="38" t="s">
        <v>20</v>
      </c>
      <c r="C198" s="38" t="s">
        <v>311</v>
      </c>
      <c r="D198" s="37" t="s">
        <v>220</v>
      </c>
      <c r="E198" s="40" t="s">
        <v>147</v>
      </c>
      <c r="F198" s="38" t="s">
        <v>204</v>
      </c>
      <c r="G198" s="35">
        <v>2094600</v>
      </c>
    </row>
    <row r="199" spans="1:7" ht="90">
      <c r="A199" s="44" t="s">
        <v>75</v>
      </c>
      <c r="B199" s="38" t="s">
        <v>20</v>
      </c>
      <c r="C199" s="38" t="s">
        <v>311</v>
      </c>
      <c r="D199" s="37" t="s">
        <v>220</v>
      </c>
      <c r="E199" s="40" t="s">
        <v>67</v>
      </c>
      <c r="F199" s="38"/>
      <c r="G199" s="35">
        <f>SUM(G200)</f>
        <v>1187500</v>
      </c>
    </row>
    <row r="200" spans="1:7" ht="29.25" customHeight="1">
      <c r="A200" s="44" t="s">
        <v>70</v>
      </c>
      <c r="B200" s="38" t="s">
        <v>20</v>
      </c>
      <c r="C200" s="38" t="s">
        <v>311</v>
      </c>
      <c r="D200" s="37" t="s">
        <v>220</v>
      </c>
      <c r="E200" s="40" t="s">
        <v>69</v>
      </c>
      <c r="F200" s="38"/>
      <c r="G200" s="35">
        <f>SUM(G201)</f>
        <v>1187500</v>
      </c>
    </row>
    <row r="201" spans="1:7" ht="15">
      <c r="A201" s="44" t="s">
        <v>229</v>
      </c>
      <c r="B201" s="38" t="s">
        <v>20</v>
      </c>
      <c r="C201" s="38" t="s">
        <v>311</v>
      </c>
      <c r="D201" s="37" t="s">
        <v>220</v>
      </c>
      <c r="E201" s="40" t="s">
        <v>69</v>
      </c>
      <c r="F201" s="38" t="s">
        <v>288</v>
      </c>
      <c r="G201" s="35">
        <v>1187500</v>
      </c>
    </row>
    <row r="202" spans="1:7" ht="20.25" customHeight="1">
      <c r="A202" s="45" t="s">
        <v>72</v>
      </c>
      <c r="B202" s="38" t="s">
        <v>20</v>
      </c>
      <c r="C202" s="43" t="s">
        <v>311</v>
      </c>
      <c r="D202" s="46" t="s">
        <v>223</v>
      </c>
      <c r="E202" s="42"/>
      <c r="F202" s="43"/>
      <c r="G202" s="34">
        <f>SUM(G203+G208)</f>
        <v>623200</v>
      </c>
    </row>
    <row r="203" spans="1:7" ht="31.5" customHeight="1">
      <c r="A203" s="44" t="s">
        <v>61</v>
      </c>
      <c r="B203" s="38" t="s">
        <v>20</v>
      </c>
      <c r="C203" s="38" t="s">
        <v>311</v>
      </c>
      <c r="D203" s="37" t="s">
        <v>223</v>
      </c>
      <c r="E203" s="40" t="s">
        <v>60</v>
      </c>
      <c r="F203" s="38"/>
      <c r="G203" s="35">
        <f>SUM(G204)</f>
        <v>434200</v>
      </c>
    </row>
    <row r="204" spans="1:7" ht="46.5" customHeight="1">
      <c r="A204" s="44" t="s">
        <v>73</v>
      </c>
      <c r="B204" s="38" t="s">
        <v>20</v>
      </c>
      <c r="C204" s="38" t="s">
        <v>311</v>
      </c>
      <c r="D204" s="37" t="s">
        <v>223</v>
      </c>
      <c r="E204" s="40" t="s">
        <v>59</v>
      </c>
      <c r="F204" s="38"/>
      <c r="G204" s="35">
        <f>SUM(G205)</f>
        <v>434200</v>
      </c>
    </row>
    <row r="205" spans="1:7" ht="79.5" customHeight="1">
      <c r="A205" s="44" t="s">
        <v>157</v>
      </c>
      <c r="B205" s="38" t="s">
        <v>20</v>
      </c>
      <c r="C205" s="38" t="s">
        <v>311</v>
      </c>
      <c r="D205" s="37" t="s">
        <v>223</v>
      </c>
      <c r="E205" s="40" t="s">
        <v>63</v>
      </c>
      <c r="F205" s="38"/>
      <c r="G205" s="35">
        <f>SUM(G206)</f>
        <v>434200</v>
      </c>
    </row>
    <row r="206" spans="1:7" ht="42" customHeight="1">
      <c r="A206" s="44" t="s">
        <v>158</v>
      </c>
      <c r="B206" s="38" t="s">
        <v>20</v>
      </c>
      <c r="C206" s="38" t="s">
        <v>311</v>
      </c>
      <c r="D206" s="37" t="s">
        <v>223</v>
      </c>
      <c r="E206" s="40" t="s">
        <v>64</v>
      </c>
      <c r="F206" s="38"/>
      <c r="G206" s="35">
        <f>SUM(G207)</f>
        <v>434200</v>
      </c>
    </row>
    <row r="207" spans="1:7" ht="17.25" customHeight="1">
      <c r="A207" s="44" t="s">
        <v>229</v>
      </c>
      <c r="B207" s="38" t="s">
        <v>20</v>
      </c>
      <c r="C207" s="38" t="s">
        <v>311</v>
      </c>
      <c r="D207" s="37" t="s">
        <v>393</v>
      </c>
      <c r="E207" s="40" t="s">
        <v>64</v>
      </c>
      <c r="F207" s="38" t="s">
        <v>288</v>
      </c>
      <c r="G207" s="35">
        <v>434200</v>
      </c>
    </row>
    <row r="208" spans="1:7" ht="15">
      <c r="A208" s="81" t="s">
        <v>256</v>
      </c>
      <c r="B208" s="38" t="s">
        <v>20</v>
      </c>
      <c r="C208" s="43" t="s">
        <v>311</v>
      </c>
      <c r="D208" s="46" t="s">
        <v>223</v>
      </c>
      <c r="E208" s="42" t="s">
        <v>346</v>
      </c>
      <c r="F208" s="43"/>
      <c r="G208" s="34">
        <f>SUM(G209)</f>
        <v>189000</v>
      </c>
    </row>
    <row r="209" spans="1:7" ht="21" customHeight="1">
      <c r="A209" s="78" t="s">
        <v>257</v>
      </c>
      <c r="B209" s="38" t="s">
        <v>20</v>
      </c>
      <c r="C209" s="38" t="s">
        <v>311</v>
      </c>
      <c r="D209" s="37" t="s">
        <v>223</v>
      </c>
      <c r="E209" s="40" t="s">
        <v>377</v>
      </c>
      <c r="F209" s="38"/>
      <c r="G209" s="35">
        <f>SUM(G210)</f>
        <v>189000</v>
      </c>
    </row>
    <row r="210" spans="1:7" ht="73.5" customHeight="1">
      <c r="A210" s="44" t="s">
        <v>156</v>
      </c>
      <c r="B210" s="38" t="s">
        <v>20</v>
      </c>
      <c r="C210" s="38" t="s">
        <v>311</v>
      </c>
      <c r="D210" s="37" t="s">
        <v>223</v>
      </c>
      <c r="E210" s="40" t="s">
        <v>159</v>
      </c>
      <c r="F210" s="38"/>
      <c r="G210" s="35">
        <f>SUM(G211)</f>
        <v>189000</v>
      </c>
    </row>
    <row r="211" spans="1:7" ht="48" customHeight="1">
      <c r="A211" s="44" t="s">
        <v>158</v>
      </c>
      <c r="B211" s="38" t="s">
        <v>20</v>
      </c>
      <c r="C211" s="38" t="s">
        <v>311</v>
      </c>
      <c r="D211" s="37" t="s">
        <v>223</v>
      </c>
      <c r="E211" s="40" t="s">
        <v>159</v>
      </c>
      <c r="F211" s="38" t="s">
        <v>288</v>
      </c>
      <c r="G211" s="35">
        <v>189000</v>
      </c>
    </row>
    <row r="212" spans="1:7" ht="18.75" customHeight="1">
      <c r="A212" s="45" t="s">
        <v>71</v>
      </c>
      <c r="B212" s="38" t="s">
        <v>20</v>
      </c>
      <c r="C212" s="43" t="s">
        <v>311</v>
      </c>
      <c r="D212" s="46" t="s">
        <v>311</v>
      </c>
      <c r="E212" s="40"/>
      <c r="F212" s="38"/>
      <c r="G212" s="34">
        <f>SUM(G213+G218)</f>
        <v>775000</v>
      </c>
    </row>
    <row r="213" spans="1:7" ht="27.75" customHeight="1">
      <c r="A213" s="44" t="s">
        <v>61</v>
      </c>
      <c r="B213" s="38" t="s">
        <v>20</v>
      </c>
      <c r="C213" s="38" t="s">
        <v>311</v>
      </c>
      <c r="D213" s="37" t="s">
        <v>311</v>
      </c>
      <c r="E213" s="40" t="s">
        <v>60</v>
      </c>
      <c r="F213" s="38"/>
      <c r="G213" s="35">
        <f>SUM(G214)</f>
        <v>237000</v>
      </c>
    </row>
    <row r="214" spans="1:7" ht="49.5" customHeight="1">
      <c r="A214" s="44" t="s">
        <v>73</v>
      </c>
      <c r="B214" s="38" t="s">
        <v>20</v>
      </c>
      <c r="C214" s="38" t="s">
        <v>311</v>
      </c>
      <c r="D214" s="37" t="s">
        <v>311</v>
      </c>
      <c r="E214" s="40" t="s">
        <v>59</v>
      </c>
      <c r="F214" s="38"/>
      <c r="G214" s="35">
        <f>SUM(G215)</f>
        <v>237000</v>
      </c>
    </row>
    <row r="215" spans="1:7" ht="58.5" customHeight="1">
      <c r="A215" s="44" t="s">
        <v>62</v>
      </c>
      <c r="B215" s="38" t="s">
        <v>20</v>
      </c>
      <c r="C215" s="38" t="s">
        <v>311</v>
      </c>
      <c r="D215" s="37" t="s">
        <v>311</v>
      </c>
      <c r="E215" s="40" t="s">
        <v>63</v>
      </c>
      <c r="F215" s="38"/>
      <c r="G215" s="35">
        <f>SUM(G216)</f>
        <v>237000</v>
      </c>
    </row>
    <row r="216" spans="1:7" ht="26.25" customHeight="1">
      <c r="A216" s="44" t="s">
        <v>126</v>
      </c>
      <c r="B216" s="38" t="s">
        <v>20</v>
      </c>
      <c r="C216" s="38" t="s">
        <v>311</v>
      </c>
      <c r="D216" s="37" t="s">
        <v>311</v>
      </c>
      <c r="E216" s="40" t="s">
        <v>95</v>
      </c>
      <c r="F216" s="38"/>
      <c r="G216" s="35">
        <f>SUM(G217)</f>
        <v>237000</v>
      </c>
    </row>
    <row r="217" spans="1:7" ht="16.5" customHeight="1">
      <c r="A217" s="44" t="s">
        <v>229</v>
      </c>
      <c r="B217" s="38" t="s">
        <v>20</v>
      </c>
      <c r="C217" s="38" t="s">
        <v>311</v>
      </c>
      <c r="D217" s="37" t="s">
        <v>311</v>
      </c>
      <c r="E217" s="40" t="s">
        <v>95</v>
      </c>
      <c r="F217" s="38" t="s">
        <v>288</v>
      </c>
      <c r="G217" s="35">
        <v>237000</v>
      </c>
    </row>
    <row r="218" spans="1:7" ht="48.75" customHeight="1">
      <c r="A218" s="47" t="s">
        <v>35</v>
      </c>
      <c r="B218" s="38" t="s">
        <v>20</v>
      </c>
      <c r="C218" s="38" t="s">
        <v>311</v>
      </c>
      <c r="D218" s="37" t="s">
        <v>311</v>
      </c>
      <c r="E218" s="40" t="s">
        <v>36</v>
      </c>
      <c r="F218" s="38"/>
      <c r="G218" s="35">
        <f>SUM(G219+G223)</f>
        <v>538000</v>
      </c>
    </row>
    <row r="219" spans="1:7" ht="18.75" customHeight="1">
      <c r="A219" s="47" t="s">
        <v>43</v>
      </c>
      <c r="B219" s="38" t="s">
        <v>20</v>
      </c>
      <c r="C219" s="38" t="s">
        <v>311</v>
      </c>
      <c r="D219" s="37" t="s">
        <v>311</v>
      </c>
      <c r="E219" s="40" t="s">
        <v>42</v>
      </c>
      <c r="F219" s="38"/>
      <c r="G219" s="35">
        <f>SUM(G220)</f>
        <v>118500</v>
      </c>
    </row>
    <row r="220" spans="1:7" ht="50.25" customHeight="1">
      <c r="A220" s="47" t="s">
        <v>65</v>
      </c>
      <c r="B220" s="38" t="s">
        <v>20</v>
      </c>
      <c r="C220" s="38" t="s">
        <v>311</v>
      </c>
      <c r="D220" s="37" t="s">
        <v>311</v>
      </c>
      <c r="E220" s="40" t="s">
        <v>66</v>
      </c>
      <c r="F220" s="38"/>
      <c r="G220" s="35">
        <f>SUM(G221)</f>
        <v>118500</v>
      </c>
    </row>
    <row r="221" spans="1:7" ht="30">
      <c r="A221" s="44" t="s">
        <v>126</v>
      </c>
      <c r="B221" s="38" t="s">
        <v>20</v>
      </c>
      <c r="C221" s="38" t="s">
        <v>311</v>
      </c>
      <c r="D221" s="37" t="s">
        <v>311</v>
      </c>
      <c r="E221" s="40" t="s">
        <v>77</v>
      </c>
      <c r="F221" s="38"/>
      <c r="G221" s="35">
        <f>SUM(G222)</f>
        <v>118500</v>
      </c>
    </row>
    <row r="222" spans="1:7" ht="20.25" customHeight="1">
      <c r="A222" s="47" t="s">
        <v>229</v>
      </c>
      <c r="B222" s="38" t="s">
        <v>20</v>
      </c>
      <c r="C222" s="38" t="s">
        <v>311</v>
      </c>
      <c r="D222" s="37" t="s">
        <v>311</v>
      </c>
      <c r="E222" s="40" t="s">
        <v>77</v>
      </c>
      <c r="F222" s="38" t="s">
        <v>288</v>
      </c>
      <c r="G222" s="35">
        <v>118500</v>
      </c>
    </row>
    <row r="223" spans="1:7" ht="62.25" customHeight="1">
      <c r="A223" s="47" t="s">
        <v>37</v>
      </c>
      <c r="B223" s="38" t="s">
        <v>20</v>
      </c>
      <c r="C223" s="38" t="s">
        <v>311</v>
      </c>
      <c r="D223" s="37" t="s">
        <v>311</v>
      </c>
      <c r="E223" s="40" t="s">
        <v>38</v>
      </c>
      <c r="F223" s="38"/>
      <c r="G223" s="35">
        <f>SUM(G224)</f>
        <v>419500</v>
      </c>
    </row>
    <row r="224" spans="1:7" ht="90.75" customHeight="1">
      <c r="A224" s="47" t="s">
        <v>68</v>
      </c>
      <c r="B224" s="38" t="s">
        <v>20</v>
      </c>
      <c r="C224" s="38" t="s">
        <v>311</v>
      </c>
      <c r="D224" s="37" t="s">
        <v>311</v>
      </c>
      <c r="E224" s="40" t="s">
        <v>67</v>
      </c>
      <c r="F224" s="38"/>
      <c r="G224" s="35">
        <f>SUM(G225)</f>
        <v>419500</v>
      </c>
    </row>
    <row r="225" spans="1:7" ht="29.25" customHeight="1">
      <c r="A225" s="44" t="s">
        <v>126</v>
      </c>
      <c r="B225" s="38" t="s">
        <v>20</v>
      </c>
      <c r="C225" s="38" t="s">
        <v>311</v>
      </c>
      <c r="D225" s="37" t="s">
        <v>311</v>
      </c>
      <c r="E225" s="40" t="s">
        <v>78</v>
      </c>
      <c r="F225" s="38"/>
      <c r="G225" s="35">
        <f>SUM(G226)</f>
        <v>419500</v>
      </c>
    </row>
    <row r="226" spans="1:7" ht="20.25" customHeight="1">
      <c r="A226" s="47" t="s">
        <v>229</v>
      </c>
      <c r="B226" s="38" t="s">
        <v>20</v>
      </c>
      <c r="C226" s="38" t="s">
        <v>311</v>
      </c>
      <c r="D226" s="37" t="s">
        <v>311</v>
      </c>
      <c r="E226" s="40" t="s">
        <v>78</v>
      </c>
      <c r="F226" s="38" t="s">
        <v>288</v>
      </c>
      <c r="G226" s="35">
        <v>419500</v>
      </c>
    </row>
    <row r="227" spans="1:7" ht="18" customHeight="1">
      <c r="A227" s="48" t="s">
        <v>233</v>
      </c>
      <c r="B227" s="38" t="s">
        <v>20</v>
      </c>
      <c r="C227" s="43" t="s">
        <v>235</v>
      </c>
      <c r="D227" s="42"/>
      <c r="E227" s="42"/>
      <c r="F227" s="38"/>
      <c r="G227" s="34">
        <f>SUM(G228+G248+G286+G297)</f>
        <v>282707456</v>
      </c>
    </row>
    <row r="228" spans="1:7" ht="21.75" customHeight="1">
      <c r="A228" s="49" t="s">
        <v>234</v>
      </c>
      <c r="B228" s="38" t="s">
        <v>20</v>
      </c>
      <c r="C228" s="43" t="s">
        <v>235</v>
      </c>
      <c r="D228" s="43" t="s">
        <v>218</v>
      </c>
      <c r="E228" s="42"/>
      <c r="F228" s="38"/>
      <c r="G228" s="34">
        <f>SUM(G229)</f>
        <v>51675716</v>
      </c>
    </row>
    <row r="229" spans="1:7" ht="30.75" customHeight="1">
      <c r="A229" s="47" t="s">
        <v>436</v>
      </c>
      <c r="B229" s="38" t="s">
        <v>20</v>
      </c>
      <c r="C229" s="38" t="s">
        <v>235</v>
      </c>
      <c r="D229" s="38" t="s">
        <v>218</v>
      </c>
      <c r="E229" s="40" t="s">
        <v>434</v>
      </c>
      <c r="F229" s="38"/>
      <c r="G229" s="35">
        <f>SUM(G230+G237+G244)</f>
        <v>51675716</v>
      </c>
    </row>
    <row r="230" spans="1:7" ht="62.25" customHeight="1">
      <c r="A230" s="47" t="s">
        <v>46</v>
      </c>
      <c r="B230" s="38" t="s">
        <v>20</v>
      </c>
      <c r="C230" s="38" t="s">
        <v>235</v>
      </c>
      <c r="D230" s="38" t="s">
        <v>218</v>
      </c>
      <c r="E230" s="40" t="s">
        <v>513</v>
      </c>
      <c r="F230" s="38"/>
      <c r="G230" s="83">
        <f>SUM(G231)</f>
        <v>15185345</v>
      </c>
    </row>
    <row r="231" spans="1:7" ht="48.75" customHeight="1">
      <c r="A231" s="47" t="s">
        <v>517</v>
      </c>
      <c r="B231" s="38" t="s">
        <v>20</v>
      </c>
      <c r="C231" s="38" t="s">
        <v>235</v>
      </c>
      <c r="D231" s="38" t="s">
        <v>218</v>
      </c>
      <c r="E231" s="40" t="s">
        <v>520</v>
      </c>
      <c r="F231" s="38"/>
      <c r="G231" s="83">
        <f>SUM(G232+G235)</f>
        <v>15185345</v>
      </c>
    </row>
    <row r="232" spans="1:7" ht="30.75" customHeight="1">
      <c r="A232" s="47" t="s">
        <v>299</v>
      </c>
      <c r="B232" s="38" t="s">
        <v>20</v>
      </c>
      <c r="C232" s="38" t="s">
        <v>235</v>
      </c>
      <c r="D232" s="38" t="s">
        <v>218</v>
      </c>
      <c r="E232" s="40" t="s">
        <v>521</v>
      </c>
      <c r="F232" s="38"/>
      <c r="G232" s="83">
        <f>SUM(G233:G234)</f>
        <v>15143641</v>
      </c>
    </row>
    <row r="233" spans="1:7" ht="33.75" customHeight="1">
      <c r="A233" s="44" t="s">
        <v>163</v>
      </c>
      <c r="B233" s="38" t="s">
        <v>20</v>
      </c>
      <c r="C233" s="38" t="s">
        <v>235</v>
      </c>
      <c r="D233" s="38" t="s">
        <v>218</v>
      </c>
      <c r="E233" s="40" t="s">
        <v>519</v>
      </c>
      <c r="F233" s="38" t="s">
        <v>224</v>
      </c>
      <c r="G233" s="35">
        <v>14005099</v>
      </c>
    </row>
    <row r="234" spans="1:7" ht="15" customHeight="1">
      <c r="A234" s="47" t="s">
        <v>226</v>
      </c>
      <c r="B234" s="38" t="s">
        <v>20</v>
      </c>
      <c r="C234" s="38" t="s">
        <v>235</v>
      </c>
      <c r="D234" s="38" t="s">
        <v>218</v>
      </c>
      <c r="E234" s="40" t="s">
        <v>519</v>
      </c>
      <c r="F234" s="38" t="s">
        <v>225</v>
      </c>
      <c r="G234" s="35">
        <v>1138542</v>
      </c>
    </row>
    <row r="235" spans="1:7" ht="29.25" customHeight="1">
      <c r="A235" s="93" t="s">
        <v>148</v>
      </c>
      <c r="B235" s="38" t="s">
        <v>20</v>
      </c>
      <c r="C235" s="38" t="s">
        <v>235</v>
      </c>
      <c r="D235" s="38" t="s">
        <v>218</v>
      </c>
      <c r="E235" s="40" t="s">
        <v>149</v>
      </c>
      <c r="F235" s="38"/>
      <c r="G235" s="35">
        <f>SUM(G236)</f>
        <v>41704</v>
      </c>
    </row>
    <row r="236" spans="1:7" ht="45.75" customHeight="1">
      <c r="A236" s="51" t="s">
        <v>294</v>
      </c>
      <c r="B236" s="38" t="s">
        <v>20</v>
      </c>
      <c r="C236" s="38" t="s">
        <v>235</v>
      </c>
      <c r="D236" s="38" t="s">
        <v>218</v>
      </c>
      <c r="E236" s="40" t="s">
        <v>149</v>
      </c>
      <c r="F236" s="38" t="s">
        <v>221</v>
      </c>
      <c r="G236" s="35">
        <v>41704</v>
      </c>
    </row>
    <row r="237" spans="1:7" ht="30.75" customHeight="1">
      <c r="A237" s="47" t="s">
        <v>437</v>
      </c>
      <c r="B237" s="38" t="s">
        <v>20</v>
      </c>
      <c r="C237" s="38" t="s">
        <v>235</v>
      </c>
      <c r="D237" s="38" t="s">
        <v>218</v>
      </c>
      <c r="E237" s="40" t="s">
        <v>435</v>
      </c>
      <c r="F237" s="38"/>
      <c r="G237" s="35">
        <f>SUM(G238)</f>
        <v>36290371</v>
      </c>
    </row>
    <row r="238" spans="1:7" ht="18.75" customHeight="1">
      <c r="A238" s="47" t="s">
        <v>439</v>
      </c>
      <c r="B238" s="38" t="s">
        <v>20</v>
      </c>
      <c r="C238" s="38" t="s">
        <v>235</v>
      </c>
      <c r="D238" s="38" t="s">
        <v>218</v>
      </c>
      <c r="E238" s="40" t="s">
        <v>438</v>
      </c>
      <c r="F238" s="38"/>
      <c r="G238" s="35">
        <f>SUM(G239+G242)</f>
        <v>36290371</v>
      </c>
    </row>
    <row r="239" spans="1:7" ht="90">
      <c r="A239" s="47" t="s">
        <v>300</v>
      </c>
      <c r="B239" s="38" t="s">
        <v>20</v>
      </c>
      <c r="C239" s="38" t="s">
        <v>235</v>
      </c>
      <c r="D239" s="38" t="s">
        <v>218</v>
      </c>
      <c r="E239" s="40" t="s">
        <v>510</v>
      </c>
      <c r="F239" s="38"/>
      <c r="G239" s="35">
        <f>SUM(G240:G241)</f>
        <v>27235771</v>
      </c>
    </row>
    <row r="240" spans="1:7" ht="41.25" customHeight="1">
      <c r="A240" s="51" t="s">
        <v>294</v>
      </c>
      <c r="B240" s="38" t="s">
        <v>20</v>
      </c>
      <c r="C240" s="38" t="s">
        <v>235</v>
      </c>
      <c r="D240" s="38" t="s">
        <v>218</v>
      </c>
      <c r="E240" s="40" t="s">
        <v>510</v>
      </c>
      <c r="F240" s="38" t="s">
        <v>221</v>
      </c>
      <c r="G240" s="35">
        <v>27075012</v>
      </c>
    </row>
    <row r="241" spans="1:7" ht="28.5" customHeight="1">
      <c r="A241" s="44" t="s">
        <v>163</v>
      </c>
      <c r="B241" s="38" t="s">
        <v>20</v>
      </c>
      <c r="C241" s="38" t="s">
        <v>235</v>
      </c>
      <c r="D241" s="38" t="s">
        <v>218</v>
      </c>
      <c r="E241" s="40" t="s">
        <v>511</v>
      </c>
      <c r="F241" s="38" t="s">
        <v>224</v>
      </c>
      <c r="G241" s="35">
        <v>160759</v>
      </c>
    </row>
    <row r="242" spans="1:7" ht="33" customHeight="1">
      <c r="A242" s="47" t="s">
        <v>299</v>
      </c>
      <c r="B242" s="38" t="s">
        <v>20</v>
      </c>
      <c r="C242" s="38" t="s">
        <v>235</v>
      </c>
      <c r="D242" s="38" t="s">
        <v>218</v>
      </c>
      <c r="E242" s="40" t="s">
        <v>514</v>
      </c>
      <c r="F242" s="38"/>
      <c r="G242" s="35">
        <f>SUM(G243:G243)</f>
        <v>9054600</v>
      </c>
    </row>
    <row r="243" spans="1:7" ht="44.25" customHeight="1">
      <c r="A243" s="51" t="s">
        <v>294</v>
      </c>
      <c r="B243" s="38" t="s">
        <v>20</v>
      </c>
      <c r="C243" s="38" t="s">
        <v>235</v>
      </c>
      <c r="D243" s="38" t="s">
        <v>218</v>
      </c>
      <c r="E243" s="40" t="s">
        <v>515</v>
      </c>
      <c r="F243" s="38" t="s">
        <v>221</v>
      </c>
      <c r="G243" s="35">
        <v>9054600</v>
      </c>
    </row>
    <row r="244" spans="1:7" s="28" customFormat="1" ht="46.5" customHeight="1">
      <c r="A244" s="52" t="s">
        <v>83</v>
      </c>
      <c r="B244" s="38" t="s">
        <v>20</v>
      </c>
      <c r="C244" s="38" t="s">
        <v>235</v>
      </c>
      <c r="D244" s="38" t="s">
        <v>218</v>
      </c>
      <c r="E244" s="40" t="s">
        <v>84</v>
      </c>
      <c r="F244" s="38"/>
      <c r="G244" s="35">
        <f>SUM(G245)</f>
        <v>200000</v>
      </c>
    </row>
    <row r="245" spans="1:7" ht="34.5" customHeight="1">
      <c r="A245" s="52" t="s">
        <v>85</v>
      </c>
      <c r="B245" s="38" t="s">
        <v>20</v>
      </c>
      <c r="C245" s="38" t="s">
        <v>235</v>
      </c>
      <c r="D245" s="38" t="s">
        <v>218</v>
      </c>
      <c r="E245" s="40" t="s">
        <v>86</v>
      </c>
      <c r="F245" s="38"/>
      <c r="G245" s="35">
        <f>SUM(G246)</f>
        <v>200000</v>
      </c>
    </row>
    <row r="246" spans="1:7" ht="15">
      <c r="A246" s="96" t="s">
        <v>141</v>
      </c>
      <c r="B246" s="38" t="s">
        <v>20</v>
      </c>
      <c r="C246" s="38" t="s">
        <v>235</v>
      </c>
      <c r="D246" s="38" t="s">
        <v>218</v>
      </c>
      <c r="E246" s="40" t="s">
        <v>142</v>
      </c>
      <c r="F246" s="38"/>
      <c r="G246" s="35">
        <f>SUM(G247)</f>
        <v>200000</v>
      </c>
    </row>
    <row r="247" spans="1:7" ht="30">
      <c r="A247" s="44" t="s">
        <v>163</v>
      </c>
      <c r="B247" s="38" t="s">
        <v>20</v>
      </c>
      <c r="C247" s="38" t="s">
        <v>235</v>
      </c>
      <c r="D247" s="38" t="s">
        <v>218</v>
      </c>
      <c r="E247" s="40" t="s">
        <v>143</v>
      </c>
      <c r="F247" s="38" t="s">
        <v>224</v>
      </c>
      <c r="G247" s="35">
        <v>200000</v>
      </c>
    </row>
    <row r="248" spans="1:7" ht="27" customHeight="1">
      <c r="A248" s="49" t="s">
        <v>236</v>
      </c>
      <c r="B248" s="38" t="s">
        <v>20</v>
      </c>
      <c r="C248" s="43" t="s">
        <v>235</v>
      </c>
      <c r="D248" s="43" t="s">
        <v>220</v>
      </c>
      <c r="E248" s="42"/>
      <c r="F248" s="38"/>
      <c r="G248" s="34">
        <f>SUM(G249+G264)</f>
        <v>222157954</v>
      </c>
    </row>
    <row r="249" spans="1:7" ht="28.5" customHeight="1">
      <c r="A249" s="47" t="s">
        <v>496</v>
      </c>
      <c r="B249" s="38" t="s">
        <v>20</v>
      </c>
      <c r="C249" s="38" t="s">
        <v>235</v>
      </c>
      <c r="D249" s="38" t="s">
        <v>220</v>
      </c>
      <c r="E249" s="40" t="s">
        <v>434</v>
      </c>
      <c r="F249" s="38"/>
      <c r="G249" s="35">
        <f>SUM(G250+G269+G276+G282)</f>
        <v>222127954</v>
      </c>
    </row>
    <row r="250" spans="1:7" ht="60">
      <c r="A250" s="47" t="s">
        <v>512</v>
      </c>
      <c r="B250" s="38" t="s">
        <v>20</v>
      </c>
      <c r="C250" s="38" t="s">
        <v>316</v>
      </c>
      <c r="D250" s="38" t="s">
        <v>220</v>
      </c>
      <c r="E250" s="40" t="s">
        <v>513</v>
      </c>
      <c r="F250" s="38"/>
      <c r="G250" s="35">
        <f>SUM(G251)</f>
        <v>48769302</v>
      </c>
    </row>
    <row r="251" spans="1:7" ht="33" customHeight="1">
      <c r="A251" s="47" t="s">
        <v>517</v>
      </c>
      <c r="B251" s="38" t="s">
        <v>20</v>
      </c>
      <c r="C251" s="38" t="s">
        <v>235</v>
      </c>
      <c r="D251" s="38" t="s">
        <v>220</v>
      </c>
      <c r="E251" s="40" t="s">
        <v>520</v>
      </c>
      <c r="F251" s="38"/>
      <c r="G251" s="35">
        <f>SUM(G252+G259+G262+G255+G257)</f>
        <v>48769302</v>
      </c>
    </row>
    <row r="252" spans="1:7" ht="33" customHeight="1">
      <c r="A252" s="47" t="s">
        <v>299</v>
      </c>
      <c r="B252" s="38" t="s">
        <v>20</v>
      </c>
      <c r="C252" s="38" t="s">
        <v>235</v>
      </c>
      <c r="D252" s="38" t="s">
        <v>220</v>
      </c>
      <c r="E252" s="40" t="s">
        <v>521</v>
      </c>
      <c r="F252" s="38"/>
      <c r="G252" s="35">
        <f>SUM(G253:G254)</f>
        <v>40768283</v>
      </c>
    </row>
    <row r="253" spans="1:7" ht="30">
      <c r="A253" s="44" t="s">
        <v>163</v>
      </c>
      <c r="B253" s="38" t="s">
        <v>20</v>
      </c>
      <c r="C253" s="38" t="s">
        <v>235</v>
      </c>
      <c r="D253" s="38" t="s">
        <v>220</v>
      </c>
      <c r="E253" s="40" t="s">
        <v>521</v>
      </c>
      <c r="F253" s="38" t="s">
        <v>224</v>
      </c>
      <c r="G253" s="35">
        <v>37857350</v>
      </c>
    </row>
    <row r="254" spans="1:7" ht="17.25" customHeight="1">
      <c r="A254" s="47" t="s">
        <v>226</v>
      </c>
      <c r="B254" s="38" t="s">
        <v>20</v>
      </c>
      <c r="C254" s="38" t="s">
        <v>235</v>
      </c>
      <c r="D254" s="38" t="s">
        <v>220</v>
      </c>
      <c r="E254" s="40" t="s">
        <v>521</v>
      </c>
      <c r="F254" s="38" t="s">
        <v>225</v>
      </c>
      <c r="G254" s="35">
        <v>2910933</v>
      </c>
    </row>
    <row r="255" spans="1:7" ht="27.75" customHeight="1">
      <c r="A255" s="93" t="s">
        <v>175</v>
      </c>
      <c r="B255" s="38" t="s">
        <v>20</v>
      </c>
      <c r="C255" s="38" t="s">
        <v>235</v>
      </c>
      <c r="D255" s="38" t="s">
        <v>220</v>
      </c>
      <c r="E255" s="40" t="s">
        <v>174</v>
      </c>
      <c r="F255" s="38"/>
      <c r="G255" s="35">
        <f>SUM(G256)</f>
        <v>1278000</v>
      </c>
    </row>
    <row r="256" spans="1:7" ht="30">
      <c r="A256" s="44" t="s">
        <v>163</v>
      </c>
      <c r="B256" s="38" t="s">
        <v>20</v>
      </c>
      <c r="C256" s="38" t="s">
        <v>235</v>
      </c>
      <c r="D256" s="38" t="s">
        <v>220</v>
      </c>
      <c r="E256" s="40" t="s">
        <v>174</v>
      </c>
      <c r="F256" s="38" t="s">
        <v>224</v>
      </c>
      <c r="G256" s="35">
        <v>1278000</v>
      </c>
    </row>
    <row r="257" spans="1:7" s="1" customFormat="1" ht="28.5" customHeight="1">
      <c r="A257" s="93" t="s">
        <v>177</v>
      </c>
      <c r="B257" s="38" t="s">
        <v>20</v>
      </c>
      <c r="C257" s="38" t="s">
        <v>235</v>
      </c>
      <c r="D257" s="38" t="s">
        <v>220</v>
      </c>
      <c r="E257" s="40" t="s">
        <v>176</v>
      </c>
      <c r="F257" s="38"/>
      <c r="G257" s="35">
        <f>SUM(G258)</f>
        <v>1818000</v>
      </c>
    </row>
    <row r="258" spans="1:7" ht="30">
      <c r="A258" s="44" t="s">
        <v>163</v>
      </c>
      <c r="B258" s="38" t="s">
        <v>20</v>
      </c>
      <c r="C258" s="38" t="s">
        <v>235</v>
      </c>
      <c r="D258" s="38" t="s">
        <v>220</v>
      </c>
      <c r="E258" s="40" t="s">
        <v>176</v>
      </c>
      <c r="F258" s="38" t="s">
        <v>224</v>
      </c>
      <c r="G258" s="35">
        <v>1818000</v>
      </c>
    </row>
    <row r="259" spans="1:7" ht="30">
      <c r="A259" s="93" t="s">
        <v>148</v>
      </c>
      <c r="B259" s="38" t="s">
        <v>20</v>
      </c>
      <c r="C259" s="38" t="s">
        <v>235</v>
      </c>
      <c r="D259" s="38" t="s">
        <v>220</v>
      </c>
      <c r="E259" s="40" t="s">
        <v>149</v>
      </c>
      <c r="F259" s="38"/>
      <c r="G259" s="35">
        <f>SUM(G260:G261)</f>
        <v>1408169</v>
      </c>
    </row>
    <row r="260" spans="1:7" ht="29.25" customHeight="1">
      <c r="A260" s="51" t="s">
        <v>294</v>
      </c>
      <c r="B260" s="38" t="s">
        <v>20</v>
      </c>
      <c r="C260" s="38" t="s">
        <v>235</v>
      </c>
      <c r="D260" s="38" t="s">
        <v>220</v>
      </c>
      <c r="E260" s="40" t="s">
        <v>149</v>
      </c>
      <c r="F260" s="38" t="s">
        <v>221</v>
      </c>
      <c r="G260" s="35">
        <v>1317137</v>
      </c>
    </row>
    <row r="261" spans="1:7" ht="18" customHeight="1">
      <c r="A261" s="44" t="s">
        <v>247</v>
      </c>
      <c r="B261" s="38" t="s">
        <v>20</v>
      </c>
      <c r="C261" s="38" t="s">
        <v>235</v>
      </c>
      <c r="D261" s="38" t="s">
        <v>220</v>
      </c>
      <c r="E261" s="40" t="s">
        <v>149</v>
      </c>
      <c r="F261" s="38" t="s">
        <v>246</v>
      </c>
      <c r="G261" s="35">
        <v>91032</v>
      </c>
    </row>
    <row r="262" spans="1:7" ht="17.25" customHeight="1">
      <c r="A262" s="95" t="s">
        <v>151</v>
      </c>
      <c r="B262" s="38" t="s">
        <v>20</v>
      </c>
      <c r="C262" s="38" t="s">
        <v>235</v>
      </c>
      <c r="D262" s="38" t="s">
        <v>220</v>
      </c>
      <c r="E262" s="40" t="s">
        <v>152</v>
      </c>
      <c r="F262" s="38"/>
      <c r="G262" s="35">
        <f>SUM(G263)</f>
        <v>3496850</v>
      </c>
    </row>
    <row r="263" spans="1:7" ht="12.75" customHeight="1">
      <c r="A263" s="44" t="s">
        <v>163</v>
      </c>
      <c r="B263" s="38" t="s">
        <v>20</v>
      </c>
      <c r="C263" s="38" t="s">
        <v>235</v>
      </c>
      <c r="D263" s="38" t="s">
        <v>220</v>
      </c>
      <c r="E263" s="40" t="s">
        <v>153</v>
      </c>
      <c r="F263" s="38" t="s">
        <v>224</v>
      </c>
      <c r="G263" s="35">
        <v>3496850</v>
      </c>
    </row>
    <row r="264" spans="1:7" ht="29.25" customHeight="1">
      <c r="A264" s="44" t="s">
        <v>117</v>
      </c>
      <c r="B264" s="38" t="s">
        <v>20</v>
      </c>
      <c r="C264" s="38" t="s">
        <v>235</v>
      </c>
      <c r="D264" s="38" t="s">
        <v>220</v>
      </c>
      <c r="E264" s="40" t="s">
        <v>115</v>
      </c>
      <c r="F264" s="38"/>
      <c r="G264" s="35">
        <f>SUM(G265)</f>
        <v>30000</v>
      </c>
    </row>
    <row r="265" spans="1:7" ht="12.75" customHeight="1">
      <c r="A265" s="44" t="s">
        <v>118</v>
      </c>
      <c r="B265" s="38" t="s">
        <v>20</v>
      </c>
      <c r="C265" s="38" t="s">
        <v>235</v>
      </c>
      <c r="D265" s="38" t="s">
        <v>220</v>
      </c>
      <c r="E265" s="40" t="s">
        <v>116</v>
      </c>
      <c r="F265" s="38"/>
      <c r="G265" s="35">
        <f>SUM(G266)</f>
        <v>30000</v>
      </c>
    </row>
    <row r="266" spans="1:7" ht="30">
      <c r="A266" s="84" t="s">
        <v>120</v>
      </c>
      <c r="B266" s="38" t="s">
        <v>20</v>
      </c>
      <c r="C266" s="38" t="s">
        <v>235</v>
      </c>
      <c r="D266" s="38" t="s">
        <v>220</v>
      </c>
      <c r="E266" s="40" t="s">
        <v>119</v>
      </c>
      <c r="F266" s="38"/>
      <c r="G266" s="35">
        <f>SUM(G268)</f>
        <v>30000</v>
      </c>
    </row>
    <row r="267" spans="1:7" ht="18.75" customHeight="1">
      <c r="A267" s="84" t="s">
        <v>122</v>
      </c>
      <c r="B267" s="38" t="s">
        <v>20</v>
      </c>
      <c r="C267" s="38" t="s">
        <v>235</v>
      </c>
      <c r="D267" s="38" t="s">
        <v>220</v>
      </c>
      <c r="E267" s="40" t="s">
        <v>121</v>
      </c>
      <c r="F267" s="38"/>
      <c r="G267" s="35">
        <f>SUM(G268)</f>
        <v>30000</v>
      </c>
    </row>
    <row r="268" spans="1:7" ht="30">
      <c r="A268" s="44" t="s">
        <v>163</v>
      </c>
      <c r="B268" s="38" t="s">
        <v>20</v>
      </c>
      <c r="C268" s="38" t="s">
        <v>235</v>
      </c>
      <c r="D268" s="38" t="s">
        <v>220</v>
      </c>
      <c r="E268" s="40" t="s">
        <v>121</v>
      </c>
      <c r="F268" s="38" t="s">
        <v>224</v>
      </c>
      <c r="G268" s="35">
        <v>30000</v>
      </c>
    </row>
    <row r="269" spans="1:7" ht="46.5" customHeight="1">
      <c r="A269" s="53" t="s">
        <v>497</v>
      </c>
      <c r="B269" s="38" t="s">
        <v>20</v>
      </c>
      <c r="C269" s="43" t="s">
        <v>235</v>
      </c>
      <c r="D269" s="43" t="s">
        <v>220</v>
      </c>
      <c r="E269" s="42" t="s">
        <v>435</v>
      </c>
      <c r="F269" s="43"/>
      <c r="G269" s="34">
        <f>SUM(G270)</f>
        <v>159235040</v>
      </c>
    </row>
    <row r="270" spans="1:7" ht="21.75" customHeight="1">
      <c r="A270" s="47" t="s">
        <v>522</v>
      </c>
      <c r="B270" s="38" t="s">
        <v>20</v>
      </c>
      <c r="C270" s="38" t="s">
        <v>235</v>
      </c>
      <c r="D270" s="38" t="s">
        <v>220</v>
      </c>
      <c r="E270" s="40" t="s">
        <v>518</v>
      </c>
      <c r="F270" s="38"/>
      <c r="G270" s="35">
        <f>SUM(G271+G274)</f>
        <v>159235040</v>
      </c>
    </row>
    <row r="271" spans="1:7" ht="93.75" customHeight="1">
      <c r="A271" s="47" t="s">
        <v>207</v>
      </c>
      <c r="B271" s="38" t="s">
        <v>20</v>
      </c>
      <c r="C271" s="38" t="s">
        <v>235</v>
      </c>
      <c r="D271" s="38" t="s">
        <v>220</v>
      </c>
      <c r="E271" s="40" t="s">
        <v>523</v>
      </c>
      <c r="F271" s="38"/>
      <c r="G271" s="35">
        <f>SUM(G272:G273)</f>
        <v>156927684</v>
      </c>
    </row>
    <row r="272" spans="1:7" ht="48" customHeight="1">
      <c r="A272" s="51" t="s">
        <v>294</v>
      </c>
      <c r="B272" s="38" t="s">
        <v>20</v>
      </c>
      <c r="C272" s="38" t="s">
        <v>235</v>
      </c>
      <c r="D272" s="38" t="s">
        <v>220</v>
      </c>
      <c r="E272" s="40" t="s">
        <v>524</v>
      </c>
      <c r="F272" s="38" t="s">
        <v>221</v>
      </c>
      <c r="G272" s="35">
        <v>150349559</v>
      </c>
    </row>
    <row r="273" spans="1:7" ht="33.75" customHeight="1">
      <c r="A273" s="44" t="s">
        <v>163</v>
      </c>
      <c r="B273" s="38" t="s">
        <v>20</v>
      </c>
      <c r="C273" s="38" t="s">
        <v>235</v>
      </c>
      <c r="D273" s="38" t="s">
        <v>220</v>
      </c>
      <c r="E273" s="40" t="s">
        <v>524</v>
      </c>
      <c r="F273" s="38" t="s">
        <v>224</v>
      </c>
      <c r="G273" s="35">
        <v>6578125</v>
      </c>
    </row>
    <row r="274" spans="1:7" ht="21.75" customHeight="1">
      <c r="A274" s="51" t="s">
        <v>315</v>
      </c>
      <c r="B274" s="38" t="s">
        <v>20</v>
      </c>
      <c r="C274" s="38" t="s">
        <v>235</v>
      </c>
      <c r="D274" s="38" t="s">
        <v>220</v>
      </c>
      <c r="E274" s="40" t="s">
        <v>525</v>
      </c>
      <c r="F274" s="38"/>
      <c r="G274" s="35">
        <f>SUM(G275)</f>
        <v>2307356</v>
      </c>
    </row>
    <row r="275" spans="1:7" ht="45.75" customHeight="1">
      <c r="A275" s="51" t="s">
        <v>294</v>
      </c>
      <c r="B275" s="38" t="s">
        <v>20</v>
      </c>
      <c r="C275" s="38" t="s">
        <v>235</v>
      </c>
      <c r="D275" s="38" t="s">
        <v>220</v>
      </c>
      <c r="E275" s="40" t="s">
        <v>525</v>
      </c>
      <c r="F275" s="38" t="s">
        <v>221</v>
      </c>
      <c r="G275" s="35">
        <v>2307356</v>
      </c>
    </row>
    <row r="276" spans="1:7" ht="63" customHeight="1">
      <c r="A276" s="53" t="s">
        <v>526</v>
      </c>
      <c r="B276" s="38" t="s">
        <v>20</v>
      </c>
      <c r="C276" s="43" t="s">
        <v>235</v>
      </c>
      <c r="D276" s="43" t="s">
        <v>220</v>
      </c>
      <c r="E276" s="42" t="s">
        <v>527</v>
      </c>
      <c r="F276" s="43"/>
      <c r="G276" s="34">
        <f>SUM(G277)</f>
        <v>13483612</v>
      </c>
    </row>
    <row r="277" spans="1:7" ht="30" customHeight="1">
      <c r="A277" s="47" t="s">
        <v>528</v>
      </c>
      <c r="B277" s="38" t="s">
        <v>20</v>
      </c>
      <c r="C277" s="38" t="s">
        <v>235</v>
      </c>
      <c r="D277" s="38" t="s">
        <v>220</v>
      </c>
      <c r="E277" s="40" t="s">
        <v>0</v>
      </c>
      <c r="F277" s="38"/>
      <c r="G277" s="35">
        <f>SUM(G278)</f>
        <v>13483612</v>
      </c>
    </row>
    <row r="278" spans="1:7" ht="19.5" customHeight="1">
      <c r="A278" s="47" t="s">
        <v>299</v>
      </c>
      <c r="B278" s="38" t="s">
        <v>20</v>
      </c>
      <c r="C278" s="38" t="s">
        <v>235</v>
      </c>
      <c r="D278" s="38" t="s">
        <v>220</v>
      </c>
      <c r="E278" s="40" t="s">
        <v>1</v>
      </c>
      <c r="F278" s="38"/>
      <c r="G278" s="35">
        <f>SUM(G279:G281)</f>
        <v>13483612</v>
      </c>
    </row>
    <row r="279" spans="1:7" ht="48" customHeight="1">
      <c r="A279" s="51" t="s">
        <v>294</v>
      </c>
      <c r="B279" s="38" t="s">
        <v>20</v>
      </c>
      <c r="C279" s="38" t="s">
        <v>235</v>
      </c>
      <c r="D279" s="38" t="s">
        <v>220</v>
      </c>
      <c r="E279" s="40" t="s">
        <v>1</v>
      </c>
      <c r="F279" s="38" t="s">
        <v>221</v>
      </c>
      <c r="G279" s="35">
        <v>12521800</v>
      </c>
    </row>
    <row r="280" spans="1:7" ht="30">
      <c r="A280" s="44" t="s">
        <v>163</v>
      </c>
      <c r="B280" s="38" t="s">
        <v>20</v>
      </c>
      <c r="C280" s="38" t="s">
        <v>235</v>
      </c>
      <c r="D280" s="38" t="s">
        <v>220</v>
      </c>
      <c r="E280" s="40" t="s">
        <v>1</v>
      </c>
      <c r="F280" s="38" t="s">
        <v>224</v>
      </c>
      <c r="G280" s="35">
        <v>910155</v>
      </c>
    </row>
    <row r="281" spans="1:7" ht="15">
      <c r="A281" s="47" t="s">
        <v>226</v>
      </c>
      <c r="B281" s="38" t="s">
        <v>20</v>
      </c>
      <c r="C281" s="38" t="s">
        <v>235</v>
      </c>
      <c r="D281" s="38" t="s">
        <v>220</v>
      </c>
      <c r="E281" s="40" t="s">
        <v>1</v>
      </c>
      <c r="F281" s="38" t="s">
        <v>225</v>
      </c>
      <c r="G281" s="35">
        <v>51657</v>
      </c>
    </row>
    <row r="282" spans="1:7" ht="62.25" customHeight="1">
      <c r="A282" s="47" t="s">
        <v>83</v>
      </c>
      <c r="B282" s="38" t="s">
        <v>20</v>
      </c>
      <c r="C282" s="38" t="s">
        <v>235</v>
      </c>
      <c r="D282" s="38" t="s">
        <v>220</v>
      </c>
      <c r="E282" s="40" t="s">
        <v>84</v>
      </c>
      <c r="F282" s="38"/>
      <c r="G282" s="35">
        <f>SUM(G283)</f>
        <v>640000</v>
      </c>
    </row>
    <row r="283" spans="1:7" ht="30">
      <c r="A283" s="47" t="s">
        <v>85</v>
      </c>
      <c r="B283" s="38" t="s">
        <v>20</v>
      </c>
      <c r="C283" s="38" t="s">
        <v>235</v>
      </c>
      <c r="D283" s="38" t="s">
        <v>220</v>
      </c>
      <c r="E283" s="40" t="s">
        <v>86</v>
      </c>
      <c r="F283" s="38"/>
      <c r="G283" s="35">
        <f>SUM(G284)</f>
        <v>640000</v>
      </c>
    </row>
    <row r="284" spans="1:7" ht="14.25" customHeight="1">
      <c r="A284" s="96" t="s">
        <v>141</v>
      </c>
      <c r="B284" s="38" t="s">
        <v>20</v>
      </c>
      <c r="C284" s="38" t="s">
        <v>235</v>
      </c>
      <c r="D284" s="38" t="s">
        <v>220</v>
      </c>
      <c r="E284" s="40" t="s">
        <v>143</v>
      </c>
      <c r="F284" s="38"/>
      <c r="G284" s="35">
        <f>SUM(G285)</f>
        <v>640000</v>
      </c>
    </row>
    <row r="285" spans="1:7" ht="30" customHeight="1">
      <c r="A285" s="44" t="s">
        <v>163</v>
      </c>
      <c r="B285" s="38" t="s">
        <v>20</v>
      </c>
      <c r="C285" s="38" t="s">
        <v>235</v>
      </c>
      <c r="D285" s="38" t="s">
        <v>220</v>
      </c>
      <c r="E285" s="40" t="s">
        <v>143</v>
      </c>
      <c r="F285" s="38" t="s">
        <v>224</v>
      </c>
      <c r="G285" s="35">
        <v>640000</v>
      </c>
    </row>
    <row r="286" spans="1:7" ht="15">
      <c r="A286" s="49" t="s">
        <v>237</v>
      </c>
      <c r="B286" s="38" t="s">
        <v>20</v>
      </c>
      <c r="C286" s="43" t="s">
        <v>235</v>
      </c>
      <c r="D286" s="43" t="s">
        <v>235</v>
      </c>
      <c r="E286" s="42"/>
      <c r="F286" s="38"/>
      <c r="G286" s="34">
        <f>SUM(G287)</f>
        <v>1439000</v>
      </c>
    </row>
    <row r="287" spans="1:7" ht="42.75">
      <c r="A287" s="54" t="s">
        <v>447</v>
      </c>
      <c r="B287" s="38" t="s">
        <v>20</v>
      </c>
      <c r="C287" s="43" t="s">
        <v>235</v>
      </c>
      <c r="D287" s="43" t="s">
        <v>235</v>
      </c>
      <c r="E287" s="42" t="s">
        <v>448</v>
      </c>
      <c r="F287" s="43"/>
      <c r="G287" s="34">
        <f>SUM(G288+G292)</f>
        <v>1439000</v>
      </c>
    </row>
    <row r="288" spans="1:7" ht="60">
      <c r="A288" s="55" t="s">
        <v>2</v>
      </c>
      <c r="B288" s="38" t="s">
        <v>20</v>
      </c>
      <c r="C288" s="38" t="s">
        <v>235</v>
      </c>
      <c r="D288" s="38" t="s">
        <v>235</v>
      </c>
      <c r="E288" s="40" t="s">
        <v>3</v>
      </c>
      <c r="F288" s="38"/>
      <c r="G288" s="35">
        <f>SUM(G289)</f>
        <v>80000</v>
      </c>
    </row>
    <row r="289" spans="1:7" ht="29.25" customHeight="1">
      <c r="A289" s="56" t="s">
        <v>4</v>
      </c>
      <c r="B289" s="38" t="s">
        <v>20</v>
      </c>
      <c r="C289" s="38" t="s">
        <v>235</v>
      </c>
      <c r="D289" s="38" t="s">
        <v>235</v>
      </c>
      <c r="E289" s="40" t="s">
        <v>5</v>
      </c>
      <c r="F289" s="38"/>
      <c r="G289" s="35">
        <f>SUM(G290)</f>
        <v>80000</v>
      </c>
    </row>
    <row r="290" spans="1:7" ht="23.25" customHeight="1">
      <c r="A290" s="79" t="s">
        <v>301</v>
      </c>
      <c r="B290" s="38" t="s">
        <v>20</v>
      </c>
      <c r="C290" s="38" t="s">
        <v>235</v>
      </c>
      <c r="D290" s="38" t="s">
        <v>235</v>
      </c>
      <c r="E290" s="40" t="s">
        <v>6</v>
      </c>
      <c r="F290" s="38"/>
      <c r="G290" s="35">
        <f>SUM(G291)</f>
        <v>80000</v>
      </c>
    </row>
    <row r="291" spans="1:7" ht="16.5" customHeight="1">
      <c r="A291" s="44" t="s">
        <v>163</v>
      </c>
      <c r="B291" s="38" t="s">
        <v>20</v>
      </c>
      <c r="C291" s="38" t="s">
        <v>235</v>
      </c>
      <c r="D291" s="38" t="s">
        <v>235</v>
      </c>
      <c r="E291" s="40" t="s">
        <v>7</v>
      </c>
      <c r="F291" s="38" t="s">
        <v>224</v>
      </c>
      <c r="G291" s="35">
        <v>80000</v>
      </c>
    </row>
    <row r="292" spans="1:7" ht="60.75" customHeight="1">
      <c r="A292" s="18" t="s">
        <v>8</v>
      </c>
      <c r="B292" s="38" t="s">
        <v>20</v>
      </c>
      <c r="C292" s="38" t="s">
        <v>235</v>
      </c>
      <c r="D292" s="38" t="s">
        <v>235</v>
      </c>
      <c r="E292" s="40" t="s">
        <v>9</v>
      </c>
      <c r="F292" s="38"/>
      <c r="G292" s="35">
        <f>SUM(G293)</f>
        <v>1359000</v>
      </c>
    </row>
    <row r="293" spans="1:7" ht="17.25" customHeight="1">
      <c r="A293" s="18" t="s">
        <v>10</v>
      </c>
      <c r="B293" s="38" t="s">
        <v>20</v>
      </c>
      <c r="C293" s="38" t="s">
        <v>235</v>
      </c>
      <c r="D293" s="38" t="s">
        <v>235</v>
      </c>
      <c r="E293" s="40" t="s">
        <v>47</v>
      </c>
      <c r="F293" s="38"/>
      <c r="G293" s="35">
        <f>SUM(G294)</f>
        <v>1359000</v>
      </c>
    </row>
    <row r="294" spans="1:7" ht="18" customHeight="1">
      <c r="A294" s="20" t="s">
        <v>138</v>
      </c>
      <c r="B294" s="38" t="s">
        <v>20</v>
      </c>
      <c r="C294" s="38" t="s">
        <v>235</v>
      </c>
      <c r="D294" s="38" t="s">
        <v>235</v>
      </c>
      <c r="E294" s="40" t="s">
        <v>139</v>
      </c>
      <c r="F294" s="38"/>
      <c r="G294" s="35">
        <f>SUM(G295:G296)</f>
        <v>1359000</v>
      </c>
    </row>
    <row r="295" spans="1:7" ht="30.75" customHeight="1">
      <c r="A295" s="44" t="s">
        <v>163</v>
      </c>
      <c r="B295" s="38" t="s">
        <v>20</v>
      </c>
      <c r="C295" s="38" t="s">
        <v>235</v>
      </c>
      <c r="D295" s="38" t="s">
        <v>235</v>
      </c>
      <c r="E295" s="40" t="s">
        <v>139</v>
      </c>
      <c r="F295" s="38" t="s">
        <v>224</v>
      </c>
      <c r="G295" s="35">
        <v>359000</v>
      </c>
    </row>
    <row r="296" spans="1:7" ht="19.5" customHeight="1">
      <c r="A296" s="44" t="s">
        <v>247</v>
      </c>
      <c r="B296" s="38" t="s">
        <v>20</v>
      </c>
      <c r="C296" s="38" t="s">
        <v>235</v>
      </c>
      <c r="D296" s="38" t="s">
        <v>235</v>
      </c>
      <c r="E296" s="40" t="s">
        <v>139</v>
      </c>
      <c r="F296" s="38" t="s">
        <v>246</v>
      </c>
      <c r="G296" s="35">
        <v>1000000</v>
      </c>
    </row>
    <row r="297" spans="1:7" ht="15">
      <c r="A297" s="49" t="s">
        <v>238</v>
      </c>
      <c r="B297" s="38" t="s">
        <v>20</v>
      </c>
      <c r="C297" s="43" t="s">
        <v>235</v>
      </c>
      <c r="D297" s="43" t="s">
        <v>239</v>
      </c>
      <c r="E297" s="42"/>
      <c r="F297" s="38"/>
      <c r="G297" s="34">
        <f>SUM(G298)</f>
        <v>7434786</v>
      </c>
    </row>
    <row r="298" spans="1:7" ht="30">
      <c r="A298" s="9" t="s">
        <v>281</v>
      </c>
      <c r="B298" s="38" t="s">
        <v>20</v>
      </c>
      <c r="C298" s="38" t="s">
        <v>235</v>
      </c>
      <c r="D298" s="38" t="s">
        <v>239</v>
      </c>
      <c r="E298" s="38" t="s">
        <v>434</v>
      </c>
      <c r="F298" s="38"/>
      <c r="G298" s="35">
        <f>SUM(G300)</f>
        <v>7434786</v>
      </c>
    </row>
    <row r="299" spans="1:7" ht="60">
      <c r="A299" s="9" t="s">
        <v>512</v>
      </c>
      <c r="B299" s="38" t="s">
        <v>20</v>
      </c>
      <c r="C299" s="38" t="s">
        <v>235</v>
      </c>
      <c r="D299" s="38" t="s">
        <v>239</v>
      </c>
      <c r="E299" s="38" t="s">
        <v>513</v>
      </c>
      <c r="F299" s="38"/>
      <c r="G299" s="35">
        <f>SUM(G300)</f>
        <v>7434786</v>
      </c>
    </row>
    <row r="300" spans="1:7" ht="30">
      <c r="A300" s="51" t="s">
        <v>12</v>
      </c>
      <c r="B300" s="38" t="s">
        <v>20</v>
      </c>
      <c r="C300" s="38" t="s">
        <v>235</v>
      </c>
      <c r="D300" s="38" t="s">
        <v>239</v>
      </c>
      <c r="E300" s="38" t="s">
        <v>11</v>
      </c>
      <c r="F300" s="38"/>
      <c r="G300" s="35">
        <f>SUM(G301+G303+G307)</f>
        <v>7434786</v>
      </c>
    </row>
    <row r="301" spans="1:7" ht="36" customHeight="1">
      <c r="A301" s="47" t="s">
        <v>208</v>
      </c>
      <c r="B301" s="38" t="s">
        <v>20</v>
      </c>
      <c r="C301" s="38" t="s">
        <v>235</v>
      </c>
      <c r="D301" s="38" t="s">
        <v>239</v>
      </c>
      <c r="E301" s="38" t="s">
        <v>13</v>
      </c>
      <c r="F301" s="38"/>
      <c r="G301" s="35">
        <f>SUM(G302)</f>
        <v>71182</v>
      </c>
    </row>
    <row r="302" spans="1:7" ht="60">
      <c r="A302" s="47" t="s">
        <v>202</v>
      </c>
      <c r="B302" s="38" t="s">
        <v>20</v>
      </c>
      <c r="C302" s="38" t="s">
        <v>235</v>
      </c>
      <c r="D302" s="38" t="s">
        <v>239</v>
      </c>
      <c r="E302" s="38" t="s">
        <v>13</v>
      </c>
      <c r="F302" s="38" t="s">
        <v>221</v>
      </c>
      <c r="G302" s="35">
        <v>71182</v>
      </c>
    </row>
    <row r="303" spans="1:7" ht="30">
      <c r="A303" s="47" t="s">
        <v>299</v>
      </c>
      <c r="B303" s="38" t="s">
        <v>20</v>
      </c>
      <c r="C303" s="38" t="s">
        <v>235</v>
      </c>
      <c r="D303" s="38" t="s">
        <v>239</v>
      </c>
      <c r="E303" s="38" t="s">
        <v>14</v>
      </c>
      <c r="F303" s="38"/>
      <c r="G303" s="35">
        <f>SUM(G304:G306)</f>
        <v>7313604</v>
      </c>
    </row>
    <row r="304" spans="1:7" ht="49.5" customHeight="1">
      <c r="A304" s="51" t="s">
        <v>294</v>
      </c>
      <c r="B304" s="38" t="s">
        <v>20</v>
      </c>
      <c r="C304" s="38" t="s">
        <v>235</v>
      </c>
      <c r="D304" s="38" t="s">
        <v>239</v>
      </c>
      <c r="E304" s="38" t="s">
        <v>516</v>
      </c>
      <c r="F304" s="38" t="s">
        <v>221</v>
      </c>
      <c r="G304" s="35">
        <v>6658100</v>
      </c>
    </row>
    <row r="305" spans="1:7" ht="34.5" customHeight="1">
      <c r="A305" s="44" t="s">
        <v>163</v>
      </c>
      <c r="B305" s="38" t="s">
        <v>20</v>
      </c>
      <c r="C305" s="38" t="s">
        <v>235</v>
      </c>
      <c r="D305" s="38" t="s">
        <v>239</v>
      </c>
      <c r="E305" s="38" t="s">
        <v>15</v>
      </c>
      <c r="F305" s="38" t="s">
        <v>224</v>
      </c>
      <c r="G305" s="35">
        <v>639120</v>
      </c>
    </row>
    <row r="306" spans="1:7" ht="15">
      <c r="A306" s="47" t="s">
        <v>226</v>
      </c>
      <c r="B306" s="38" t="s">
        <v>20</v>
      </c>
      <c r="C306" s="38" t="s">
        <v>235</v>
      </c>
      <c r="D306" s="38" t="s">
        <v>239</v>
      </c>
      <c r="E306" s="38" t="s">
        <v>15</v>
      </c>
      <c r="F306" s="38" t="s">
        <v>225</v>
      </c>
      <c r="G306" s="35">
        <v>16384</v>
      </c>
    </row>
    <row r="307" spans="1:7" ht="15">
      <c r="A307" s="96" t="s">
        <v>141</v>
      </c>
      <c r="B307" s="38" t="s">
        <v>20</v>
      </c>
      <c r="C307" s="38" t="s">
        <v>235</v>
      </c>
      <c r="D307" s="38" t="s">
        <v>239</v>
      </c>
      <c r="E307" s="38" t="s">
        <v>144</v>
      </c>
      <c r="F307" s="38"/>
      <c r="G307" s="35">
        <f>SUM(G308)</f>
        <v>50000</v>
      </c>
    </row>
    <row r="308" spans="1:7" ht="29.25" customHeight="1">
      <c r="A308" s="44" t="s">
        <v>163</v>
      </c>
      <c r="B308" s="38" t="s">
        <v>20</v>
      </c>
      <c r="C308" s="38" t="s">
        <v>235</v>
      </c>
      <c r="D308" s="38" t="s">
        <v>239</v>
      </c>
      <c r="E308" s="38" t="s">
        <v>144</v>
      </c>
      <c r="F308" s="38" t="s">
        <v>224</v>
      </c>
      <c r="G308" s="35">
        <v>50000</v>
      </c>
    </row>
    <row r="309" spans="1:7" ht="20.25" customHeight="1">
      <c r="A309" s="49" t="s">
        <v>240</v>
      </c>
      <c r="B309" s="38" t="s">
        <v>20</v>
      </c>
      <c r="C309" s="43" t="s">
        <v>242</v>
      </c>
      <c r="D309" s="43"/>
      <c r="E309" s="42"/>
      <c r="F309" s="38"/>
      <c r="G309" s="34">
        <f>SUM(G310+G329)</f>
        <v>11286553.37</v>
      </c>
    </row>
    <row r="310" spans="1:7" ht="16.5" customHeight="1">
      <c r="A310" s="49" t="s">
        <v>241</v>
      </c>
      <c r="B310" s="38" t="s">
        <v>20</v>
      </c>
      <c r="C310" s="43" t="s">
        <v>242</v>
      </c>
      <c r="D310" s="43" t="s">
        <v>218</v>
      </c>
      <c r="E310" s="42"/>
      <c r="F310" s="38"/>
      <c r="G310" s="34">
        <f>SUM(G311)</f>
        <v>10215142.37</v>
      </c>
    </row>
    <row r="311" spans="1:7" ht="30">
      <c r="A311" s="9" t="s">
        <v>454</v>
      </c>
      <c r="B311" s="38" t="s">
        <v>20</v>
      </c>
      <c r="C311" s="38" t="s">
        <v>242</v>
      </c>
      <c r="D311" s="38" t="s">
        <v>218</v>
      </c>
      <c r="E311" s="40" t="s">
        <v>455</v>
      </c>
      <c r="F311" s="38"/>
      <c r="G311" s="35">
        <f>SUM(G317+G323+G312)</f>
        <v>10215142.37</v>
      </c>
    </row>
    <row r="312" spans="1:7" ht="30">
      <c r="A312" s="9" t="s">
        <v>98</v>
      </c>
      <c r="B312" s="38" t="s">
        <v>20</v>
      </c>
      <c r="C312" s="38" t="s">
        <v>242</v>
      </c>
      <c r="D312" s="38" t="s">
        <v>218</v>
      </c>
      <c r="E312" s="40" t="s">
        <v>97</v>
      </c>
      <c r="F312" s="38"/>
      <c r="G312" s="35">
        <f>SUM(G313)</f>
        <v>758978.1</v>
      </c>
    </row>
    <row r="313" spans="1:7" ht="16.5" customHeight="1">
      <c r="A313" s="9" t="s">
        <v>96</v>
      </c>
      <c r="B313" s="38" t="s">
        <v>20</v>
      </c>
      <c r="C313" s="38" t="s">
        <v>242</v>
      </c>
      <c r="D313" s="38" t="s">
        <v>218</v>
      </c>
      <c r="E313" s="40" t="s">
        <v>357</v>
      </c>
      <c r="F313" s="38"/>
      <c r="G313" s="35">
        <f>SUM(G314)</f>
        <v>758978.1</v>
      </c>
    </row>
    <row r="314" spans="1:7" ht="30">
      <c r="A314" s="47" t="s">
        <v>299</v>
      </c>
      <c r="B314" s="38" t="s">
        <v>20</v>
      </c>
      <c r="C314" s="38" t="s">
        <v>242</v>
      </c>
      <c r="D314" s="38" t="s">
        <v>218</v>
      </c>
      <c r="E314" s="40" t="s">
        <v>99</v>
      </c>
      <c r="F314" s="38"/>
      <c r="G314" s="35">
        <f>SUM(G315:G316)</f>
        <v>758978.1</v>
      </c>
    </row>
    <row r="315" spans="1:7" ht="48" customHeight="1">
      <c r="A315" s="51" t="s">
        <v>294</v>
      </c>
      <c r="B315" s="38" t="s">
        <v>20</v>
      </c>
      <c r="C315" s="38" t="s">
        <v>242</v>
      </c>
      <c r="D315" s="38" t="s">
        <v>218</v>
      </c>
      <c r="E315" s="40" t="s">
        <v>99</v>
      </c>
      <c r="F315" s="38" t="s">
        <v>221</v>
      </c>
      <c r="G315" s="35">
        <v>490594</v>
      </c>
    </row>
    <row r="316" spans="1:7" ht="30" customHeight="1">
      <c r="A316" s="44" t="s">
        <v>163</v>
      </c>
      <c r="B316" s="38" t="s">
        <v>20</v>
      </c>
      <c r="C316" s="38" t="s">
        <v>242</v>
      </c>
      <c r="D316" s="38" t="s">
        <v>218</v>
      </c>
      <c r="E316" s="40" t="s">
        <v>99</v>
      </c>
      <c r="F316" s="38" t="s">
        <v>224</v>
      </c>
      <c r="G316" s="35">
        <v>268384.1</v>
      </c>
    </row>
    <row r="317" spans="1:7" ht="30">
      <c r="A317" s="52" t="s">
        <v>456</v>
      </c>
      <c r="B317" s="38" t="s">
        <v>20</v>
      </c>
      <c r="C317" s="38" t="s">
        <v>242</v>
      </c>
      <c r="D317" s="38" t="s">
        <v>218</v>
      </c>
      <c r="E317" s="38" t="s">
        <v>457</v>
      </c>
      <c r="F317" s="38"/>
      <c r="G317" s="35">
        <f>SUM(G318)</f>
        <v>4637427.27</v>
      </c>
    </row>
    <row r="318" spans="1:7" ht="15">
      <c r="A318" s="47" t="s">
        <v>458</v>
      </c>
      <c r="B318" s="38" t="s">
        <v>20</v>
      </c>
      <c r="C318" s="38" t="s">
        <v>242</v>
      </c>
      <c r="D318" s="38" t="s">
        <v>218</v>
      </c>
      <c r="E318" s="38" t="s">
        <v>459</v>
      </c>
      <c r="F318" s="38"/>
      <c r="G318" s="35">
        <f>SUM(G319)</f>
        <v>4637427.27</v>
      </c>
    </row>
    <row r="319" spans="1:7" ht="31.5" customHeight="1">
      <c r="A319" s="47" t="s">
        <v>299</v>
      </c>
      <c r="B319" s="38" t="s">
        <v>20</v>
      </c>
      <c r="C319" s="38" t="s">
        <v>242</v>
      </c>
      <c r="D319" s="38" t="s">
        <v>218</v>
      </c>
      <c r="E319" s="38" t="s">
        <v>460</v>
      </c>
      <c r="F319" s="38"/>
      <c r="G319" s="35">
        <f>SUM(G320:G322)</f>
        <v>4637427.27</v>
      </c>
    </row>
    <row r="320" spans="1:7" ht="27" customHeight="1">
      <c r="A320" s="51" t="s">
        <v>294</v>
      </c>
      <c r="B320" s="38" t="s">
        <v>20</v>
      </c>
      <c r="C320" s="38" t="s">
        <v>242</v>
      </c>
      <c r="D320" s="38" t="s">
        <v>218</v>
      </c>
      <c r="E320" s="38" t="s">
        <v>461</v>
      </c>
      <c r="F320" s="38" t="s">
        <v>221</v>
      </c>
      <c r="G320" s="35">
        <v>3739344</v>
      </c>
    </row>
    <row r="321" spans="1:7" ht="30">
      <c r="A321" s="44" t="s">
        <v>163</v>
      </c>
      <c r="B321" s="38" t="s">
        <v>20</v>
      </c>
      <c r="C321" s="38" t="s">
        <v>242</v>
      </c>
      <c r="D321" s="38" t="s">
        <v>218</v>
      </c>
      <c r="E321" s="38" t="s">
        <v>462</v>
      </c>
      <c r="F321" s="38" t="s">
        <v>224</v>
      </c>
      <c r="G321" s="35">
        <v>859521.27</v>
      </c>
    </row>
    <row r="322" spans="1:7" ht="15">
      <c r="A322" s="47" t="s">
        <v>226</v>
      </c>
      <c r="B322" s="38" t="s">
        <v>20</v>
      </c>
      <c r="C322" s="38" t="s">
        <v>242</v>
      </c>
      <c r="D322" s="38" t="s">
        <v>218</v>
      </c>
      <c r="E322" s="38" t="s">
        <v>460</v>
      </c>
      <c r="F322" s="38" t="s">
        <v>225</v>
      </c>
      <c r="G322" s="35">
        <v>38562</v>
      </c>
    </row>
    <row r="323" spans="1:7" ht="45">
      <c r="A323" s="47" t="s">
        <v>463</v>
      </c>
      <c r="B323" s="38" t="s">
        <v>20</v>
      </c>
      <c r="C323" s="38" t="s">
        <v>242</v>
      </c>
      <c r="D323" s="38" t="s">
        <v>218</v>
      </c>
      <c r="E323" s="38" t="s">
        <v>464</v>
      </c>
      <c r="F323" s="38"/>
      <c r="G323" s="35">
        <f>SUM(G325)</f>
        <v>4818737</v>
      </c>
    </row>
    <row r="324" spans="1:7" ht="30">
      <c r="A324" s="47" t="s">
        <v>465</v>
      </c>
      <c r="B324" s="38" t="s">
        <v>20</v>
      </c>
      <c r="C324" s="38" t="s">
        <v>242</v>
      </c>
      <c r="D324" s="38" t="s">
        <v>218</v>
      </c>
      <c r="E324" s="38" t="s">
        <v>466</v>
      </c>
      <c r="F324" s="38"/>
      <c r="G324" s="35">
        <f>SUM(G325)</f>
        <v>4818737</v>
      </c>
    </row>
    <row r="325" spans="1:7" ht="30">
      <c r="A325" s="47" t="s">
        <v>299</v>
      </c>
      <c r="B325" s="38" t="s">
        <v>20</v>
      </c>
      <c r="C325" s="38" t="s">
        <v>242</v>
      </c>
      <c r="D325" s="38" t="s">
        <v>218</v>
      </c>
      <c r="E325" s="38" t="s">
        <v>467</v>
      </c>
      <c r="F325" s="38"/>
      <c r="G325" s="35">
        <f>SUM(G326:G328)</f>
        <v>4818737</v>
      </c>
    </row>
    <row r="326" spans="1:7" ht="43.5" customHeight="1">
      <c r="A326" s="51" t="s">
        <v>294</v>
      </c>
      <c r="B326" s="38" t="s">
        <v>20</v>
      </c>
      <c r="C326" s="38" t="s">
        <v>242</v>
      </c>
      <c r="D326" s="38" t="s">
        <v>218</v>
      </c>
      <c r="E326" s="38" t="s">
        <v>467</v>
      </c>
      <c r="F326" s="38" t="s">
        <v>221</v>
      </c>
      <c r="G326" s="35">
        <v>3046827</v>
      </c>
    </row>
    <row r="327" spans="1:7" ht="30">
      <c r="A327" s="44" t="s">
        <v>163</v>
      </c>
      <c r="B327" s="38" t="s">
        <v>20</v>
      </c>
      <c r="C327" s="38" t="s">
        <v>242</v>
      </c>
      <c r="D327" s="38" t="s">
        <v>218</v>
      </c>
      <c r="E327" s="38" t="s">
        <v>467</v>
      </c>
      <c r="F327" s="38" t="s">
        <v>224</v>
      </c>
      <c r="G327" s="35">
        <v>1089827</v>
      </c>
    </row>
    <row r="328" spans="1:7" ht="19.5" customHeight="1">
      <c r="A328" s="47" t="s">
        <v>226</v>
      </c>
      <c r="B328" s="38" t="s">
        <v>20</v>
      </c>
      <c r="C328" s="38" t="s">
        <v>242</v>
      </c>
      <c r="D328" s="38" t="s">
        <v>218</v>
      </c>
      <c r="E328" s="38" t="s">
        <v>468</v>
      </c>
      <c r="F328" s="38" t="s">
        <v>225</v>
      </c>
      <c r="G328" s="35">
        <v>682083</v>
      </c>
    </row>
    <row r="329" spans="1:7" ht="28.5" customHeight="1">
      <c r="A329" s="49" t="s">
        <v>243</v>
      </c>
      <c r="B329" s="38" t="s">
        <v>20</v>
      </c>
      <c r="C329" s="43" t="s">
        <v>242</v>
      </c>
      <c r="D329" s="43" t="s">
        <v>228</v>
      </c>
      <c r="E329" s="42"/>
      <c r="F329" s="38"/>
      <c r="G329" s="34">
        <f>SUM(G330)</f>
        <v>1071411</v>
      </c>
    </row>
    <row r="330" spans="1:7" ht="30">
      <c r="A330" s="47" t="s">
        <v>283</v>
      </c>
      <c r="B330" s="38" t="s">
        <v>20</v>
      </c>
      <c r="C330" s="38" t="s">
        <v>242</v>
      </c>
      <c r="D330" s="38" t="s">
        <v>228</v>
      </c>
      <c r="E330" s="38" t="s">
        <v>469</v>
      </c>
      <c r="F330" s="38"/>
      <c r="G330" s="35">
        <f>SUM(G331+G335)</f>
        <v>1071411</v>
      </c>
    </row>
    <row r="331" spans="1:7" ht="33.75" customHeight="1">
      <c r="A331" s="47" t="s">
        <v>456</v>
      </c>
      <c r="B331" s="38" t="s">
        <v>20</v>
      </c>
      <c r="C331" s="38" t="s">
        <v>242</v>
      </c>
      <c r="D331" s="38" t="s">
        <v>228</v>
      </c>
      <c r="E331" s="38" t="s">
        <v>54</v>
      </c>
      <c r="F331" s="38"/>
      <c r="G331" s="35">
        <f>SUM(G332)</f>
        <v>140000</v>
      </c>
    </row>
    <row r="332" spans="1:7" ht="108" customHeight="1">
      <c r="A332" s="47" t="s">
        <v>56</v>
      </c>
      <c r="B332" s="38" t="s">
        <v>20</v>
      </c>
      <c r="C332" s="38" t="s">
        <v>242</v>
      </c>
      <c r="D332" s="38" t="s">
        <v>228</v>
      </c>
      <c r="E332" s="38" t="s">
        <v>55</v>
      </c>
      <c r="F332" s="38"/>
      <c r="G332" s="35">
        <f>SUM(G333)</f>
        <v>140000</v>
      </c>
    </row>
    <row r="333" spans="1:7" ht="78.75" customHeight="1">
      <c r="A333" s="47" t="s">
        <v>57</v>
      </c>
      <c r="B333" s="38" t="s">
        <v>20</v>
      </c>
      <c r="C333" s="38" t="s">
        <v>242</v>
      </c>
      <c r="D333" s="38" t="s">
        <v>228</v>
      </c>
      <c r="E333" s="38" t="s">
        <v>58</v>
      </c>
      <c r="F333" s="38"/>
      <c r="G333" s="35">
        <f>SUM(G334)</f>
        <v>140000</v>
      </c>
    </row>
    <row r="334" spans="1:7" ht="15">
      <c r="A334" s="47" t="s">
        <v>229</v>
      </c>
      <c r="B334" s="38" t="s">
        <v>20</v>
      </c>
      <c r="C334" s="38" t="s">
        <v>242</v>
      </c>
      <c r="D334" s="38" t="s">
        <v>228</v>
      </c>
      <c r="E334" s="38" t="s">
        <v>58</v>
      </c>
      <c r="F334" s="38" t="s">
        <v>288</v>
      </c>
      <c r="G334" s="35">
        <v>140000</v>
      </c>
    </row>
    <row r="335" spans="1:7" ht="45">
      <c r="A335" s="47" t="s">
        <v>463</v>
      </c>
      <c r="B335" s="38" t="s">
        <v>20</v>
      </c>
      <c r="C335" s="38" t="s">
        <v>242</v>
      </c>
      <c r="D335" s="38" t="s">
        <v>228</v>
      </c>
      <c r="E335" s="38" t="s">
        <v>464</v>
      </c>
      <c r="F335" s="38"/>
      <c r="G335" s="35">
        <f>SUM(G336)</f>
        <v>931411</v>
      </c>
    </row>
    <row r="336" spans="1:7" ht="37.5" customHeight="1">
      <c r="A336" s="47" t="s">
        <v>465</v>
      </c>
      <c r="B336" s="38" t="s">
        <v>20</v>
      </c>
      <c r="C336" s="38" t="s">
        <v>242</v>
      </c>
      <c r="D336" s="38" t="s">
        <v>228</v>
      </c>
      <c r="E336" s="38" t="s">
        <v>466</v>
      </c>
      <c r="F336" s="38"/>
      <c r="G336" s="35">
        <f>SUM(G337+G339)</f>
        <v>931411</v>
      </c>
    </row>
    <row r="337" spans="1:7" ht="47.25" customHeight="1">
      <c r="A337" s="47" t="s">
        <v>302</v>
      </c>
      <c r="B337" s="38" t="s">
        <v>20</v>
      </c>
      <c r="C337" s="38" t="s">
        <v>242</v>
      </c>
      <c r="D337" s="38" t="s">
        <v>228</v>
      </c>
      <c r="E337" s="38" t="s">
        <v>470</v>
      </c>
      <c r="F337" s="38"/>
      <c r="G337" s="35">
        <f>SUM(G338)</f>
        <v>24276</v>
      </c>
    </row>
    <row r="338" spans="1:7" ht="49.5" customHeight="1">
      <c r="A338" s="51" t="s">
        <v>294</v>
      </c>
      <c r="B338" s="38" t="s">
        <v>20</v>
      </c>
      <c r="C338" s="38" t="s">
        <v>242</v>
      </c>
      <c r="D338" s="38" t="s">
        <v>228</v>
      </c>
      <c r="E338" s="38" t="s">
        <v>470</v>
      </c>
      <c r="F338" s="38" t="s">
        <v>221</v>
      </c>
      <c r="G338" s="35">
        <v>24276</v>
      </c>
    </row>
    <row r="339" spans="1:7" ht="30" customHeight="1">
      <c r="A339" s="47" t="s">
        <v>299</v>
      </c>
      <c r="B339" s="38" t="s">
        <v>20</v>
      </c>
      <c r="C339" s="38" t="s">
        <v>242</v>
      </c>
      <c r="D339" s="38" t="s">
        <v>228</v>
      </c>
      <c r="E339" s="38" t="s">
        <v>467</v>
      </c>
      <c r="F339" s="38"/>
      <c r="G339" s="35">
        <f>SUM(G340:G342)</f>
        <v>907135</v>
      </c>
    </row>
    <row r="340" spans="1:7" ht="29.25" customHeight="1">
      <c r="A340" s="51" t="s">
        <v>294</v>
      </c>
      <c r="B340" s="38" t="s">
        <v>20</v>
      </c>
      <c r="C340" s="38" t="s">
        <v>242</v>
      </c>
      <c r="D340" s="38" t="s">
        <v>228</v>
      </c>
      <c r="E340" s="38" t="s">
        <v>467</v>
      </c>
      <c r="F340" s="38" t="s">
        <v>221</v>
      </c>
      <c r="G340" s="35">
        <v>631235</v>
      </c>
    </row>
    <row r="341" spans="1:7" ht="30">
      <c r="A341" s="44" t="s">
        <v>163</v>
      </c>
      <c r="B341" s="38" t="s">
        <v>20</v>
      </c>
      <c r="C341" s="38" t="s">
        <v>242</v>
      </c>
      <c r="D341" s="38" t="s">
        <v>228</v>
      </c>
      <c r="E341" s="38" t="s">
        <v>467</v>
      </c>
      <c r="F341" s="38" t="s">
        <v>224</v>
      </c>
      <c r="G341" s="35">
        <v>272200</v>
      </c>
    </row>
    <row r="342" spans="1:7" ht="15">
      <c r="A342" s="47" t="s">
        <v>226</v>
      </c>
      <c r="B342" s="38" t="s">
        <v>20</v>
      </c>
      <c r="C342" s="38" t="s">
        <v>242</v>
      </c>
      <c r="D342" s="38" t="s">
        <v>228</v>
      </c>
      <c r="E342" s="38" t="s">
        <v>467</v>
      </c>
      <c r="F342" s="38" t="s">
        <v>225</v>
      </c>
      <c r="G342" s="35">
        <v>3700</v>
      </c>
    </row>
    <row r="343" spans="1:7" ht="15">
      <c r="A343" s="49" t="s">
        <v>244</v>
      </c>
      <c r="B343" s="38" t="s">
        <v>20</v>
      </c>
      <c r="C343" s="42">
        <v>10</v>
      </c>
      <c r="D343" s="42"/>
      <c r="E343" s="42"/>
      <c r="F343" s="38"/>
      <c r="G343" s="34">
        <f>SUM(G344+G350+G392)</f>
        <v>45513450</v>
      </c>
    </row>
    <row r="344" spans="1:7" ht="15">
      <c r="A344" s="49" t="s">
        <v>245</v>
      </c>
      <c r="B344" s="38" t="s">
        <v>20</v>
      </c>
      <c r="C344" s="42">
        <v>10</v>
      </c>
      <c r="D344" s="43" t="s">
        <v>218</v>
      </c>
      <c r="E344" s="42"/>
      <c r="F344" s="38"/>
      <c r="G344" s="34">
        <f>SUM(G345)</f>
        <v>258562</v>
      </c>
    </row>
    <row r="345" spans="1:7" ht="43.5">
      <c r="A345" s="8" t="s">
        <v>259</v>
      </c>
      <c r="B345" s="38" t="s">
        <v>20</v>
      </c>
      <c r="C345" s="43" t="s">
        <v>203</v>
      </c>
      <c r="D345" s="42">
        <v>1</v>
      </c>
      <c r="E345" s="42" t="s">
        <v>324</v>
      </c>
      <c r="F345" s="38"/>
      <c r="G345" s="35">
        <f>SUM(G346)</f>
        <v>258562</v>
      </c>
    </row>
    <row r="346" spans="1:7" ht="51" customHeight="1">
      <c r="A346" s="47" t="s">
        <v>471</v>
      </c>
      <c r="B346" s="38" t="s">
        <v>20</v>
      </c>
      <c r="C346" s="40">
        <v>10</v>
      </c>
      <c r="D346" s="38" t="s">
        <v>218</v>
      </c>
      <c r="E346" s="40" t="s">
        <v>472</v>
      </c>
      <c r="F346" s="38"/>
      <c r="G346" s="35">
        <f>SUM(G348)</f>
        <v>258562</v>
      </c>
    </row>
    <row r="347" spans="1:7" ht="45" customHeight="1">
      <c r="A347" s="47" t="s">
        <v>79</v>
      </c>
      <c r="B347" s="38" t="s">
        <v>20</v>
      </c>
      <c r="C347" s="40">
        <v>10</v>
      </c>
      <c r="D347" s="38" t="s">
        <v>218</v>
      </c>
      <c r="E347" s="40" t="s">
        <v>473</v>
      </c>
      <c r="F347" s="38"/>
      <c r="G347" s="35">
        <f>SUM(G348)</f>
        <v>258562</v>
      </c>
    </row>
    <row r="348" spans="1:7" ht="18" customHeight="1">
      <c r="A348" s="47" t="s">
        <v>275</v>
      </c>
      <c r="B348" s="38" t="s">
        <v>20</v>
      </c>
      <c r="C348" s="40">
        <v>10</v>
      </c>
      <c r="D348" s="38" t="s">
        <v>218</v>
      </c>
      <c r="E348" s="40" t="s">
        <v>474</v>
      </c>
      <c r="F348" s="38"/>
      <c r="G348" s="35">
        <f>SUM(G349)</f>
        <v>258562</v>
      </c>
    </row>
    <row r="349" spans="1:7" ht="18" customHeight="1">
      <c r="A349" s="47" t="s">
        <v>247</v>
      </c>
      <c r="B349" s="38" t="s">
        <v>20</v>
      </c>
      <c r="C349" s="40">
        <v>10</v>
      </c>
      <c r="D349" s="38" t="s">
        <v>218</v>
      </c>
      <c r="E349" s="40" t="s">
        <v>475</v>
      </c>
      <c r="F349" s="38" t="s">
        <v>246</v>
      </c>
      <c r="G349" s="35">
        <v>258562</v>
      </c>
    </row>
    <row r="350" spans="1:7" ht="21" customHeight="1">
      <c r="A350" s="49" t="s">
        <v>248</v>
      </c>
      <c r="B350" s="38" t="s">
        <v>20</v>
      </c>
      <c r="C350" s="42">
        <v>10</v>
      </c>
      <c r="D350" s="43" t="s">
        <v>223</v>
      </c>
      <c r="E350" s="42"/>
      <c r="F350" s="38"/>
      <c r="G350" s="34">
        <f>SUM(G351+G356+G377+G387)</f>
        <v>29787999</v>
      </c>
    </row>
    <row r="351" spans="1:7" ht="28.5" customHeight="1">
      <c r="A351" s="8" t="s">
        <v>279</v>
      </c>
      <c r="B351" s="38" t="s">
        <v>20</v>
      </c>
      <c r="C351" s="42">
        <v>10</v>
      </c>
      <c r="D351" s="43" t="s">
        <v>223</v>
      </c>
      <c r="E351" s="42" t="s">
        <v>476</v>
      </c>
      <c r="F351" s="43"/>
      <c r="G351" s="34">
        <f>SUM(G352)</f>
        <v>776045</v>
      </c>
    </row>
    <row r="352" spans="1:7" ht="45">
      <c r="A352" s="51" t="s">
        <v>463</v>
      </c>
      <c r="B352" s="38" t="s">
        <v>20</v>
      </c>
      <c r="C352" s="40">
        <v>10</v>
      </c>
      <c r="D352" s="38" t="s">
        <v>223</v>
      </c>
      <c r="E352" s="40" t="s">
        <v>464</v>
      </c>
      <c r="F352" s="38"/>
      <c r="G352" s="35">
        <f>SUM(G354)</f>
        <v>776045</v>
      </c>
    </row>
    <row r="353" spans="1:7" ht="33" customHeight="1">
      <c r="A353" s="51" t="s">
        <v>80</v>
      </c>
      <c r="B353" s="38" t="s">
        <v>20</v>
      </c>
      <c r="C353" s="40">
        <v>10</v>
      </c>
      <c r="D353" s="38" t="s">
        <v>223</v>
      </c>
      <c r="E353" s="40" t="s">
        <v>477</v>
      </c>
      <c r="F353" s="38"/>
      <c r="G353" s="35">
        <f>SUM(G354)</f>
        <v>776045</v>
      </c>
    </row>
    <row r="354" spans="1:7" ht="31.5" customHeight="1">
      <c r="A354" s="47" t="s">
        <v>478</v>
      </c>
      <c r="B354" s="38" t="s">
        <v>20</v>
      </c>
      <c r="C354" s="40">
        <v>10</v>
      </c>
      <c r="D354" s="38" t="s">
        <v>223</v>
      </c>
      <c r="E354" s="40" t="s">
        <v>479</v>
      </c>
      <c r="F354" s="38"/>
      <c r="G354" s="35">
        <f>SUM(G355)</f>
        <v>776045</v>
      </c>
    </row>
    <row r="355" spans="1:7" ht="15.75" customHeight="1">
      <c r="A355" s="47" t="s">
        <v>247</v>
      </c>
      <c r="B355" s="38" t="s">
        <v>20</v>
      </c>
      <c r="C355" s="40">
        <v>10</v>
      </c>
      <c r="D355" s="38" t="s">
        <v>223</v>
      </c>
      <c r="E355" s="40" t="s">
        <v>480</v>
      </c>
      <c r="F355" s="38" t="s">
        <v>246</v>
      </c>
      <c r="G355" s="35">
        <v>776045</v>
      </c>
    </row>
    <row r="356" spans="1:7" ht="43.5">
      <c r="A356" s="8" t="s">
        <v>259</v>
      </c>
      <c r="B356" s="38" t="s">
        <v>20</v>
      </c>
      <c r="C356" s="43" t="s">
        <v>203</v>
      </c>
      <c r="D356" s="38" t="s">
        <v>223</v>
      </c>
      <c r="E356" s="42" t="s">
        <v>324</v>
      </c>
      <c r="F356" s="38"/>
      <c r="G356" s="35">
        <f>SUM(G357+G373)</f>
        <v>13659478</v>
      </c>
    </row>
    <row r="357" spans="1:7" ht="60" customHeight="1">
      <c r="A357" s="53" t="s">
        <v>471</v>
      </c>
      <c r="B357" s="38" t="s">
        <v>20</v>
      </c>
      <c r="C357" s="42">
        <v>10</v>
      </c>
      <c r="D357" s="43" t="s">
        <v>223</v>
      </c>
      <c r="E357" s="42" t="s">
        <v>472</v>
      </c>
      <c r="F357" s="43"/>
      <c r="G357" s="34">
        <f>SUM(G358+G362+G369)</f>
        <v>9576121</v>
      </c>
    </row>
    <row r="358" spans="1:7" ht="30.75" customHeight="1">
      <c r="A358" s="47" t="s">
        <v>81</v>
      </c>
      <c r="B358" s="38" t="s">
        <v>20</v>
      </c>
      <c r="C358" s="40">
        <v>10</v>
      </c>
      <c r="D358" s="38" t="s">
        <v>223</v>
      </c>
      <c r="E358" s="40" t="s">
        <v>481</v>
      </c>
      <c r="F358" s="38"/>
      <c r="G358" s="35">
        <f>SUM(G359)</f>
        <v>284621</v>
      </c>
    </row>
    <row r="359" spans="1:7" ht="30">
      <c r="A359" s="51" t="s">
        <v>494</v>
      </c>
      <c r="B359" s="38" t="s">
        <v>20</v>
      </c>
      <c r="C359" s="40">
        <v>10</v>
      </c>
      <c r="D359" s="38" t="s">
        <v>223</v>
      </c>
      <c r="E359" s="40" t="s">
        <v>485</v>
      </c>
      <c r="F359" s="38"/>
      <c r="G359" s="35">
        <f>SUM(G361+G360)</f>
        <v>284621</v>
      </c>
    </row>
    <row r="360" spans="1:7" ht="30">
      <c r="A360" s="44" t="s">
        <v>163</v>
      </c>
      <c r="B360" s="38" t="s">
        <v>20</v>
      </c>
      <c r="C360" s="40">
        <v>10</v>
      </c>
      <c r="D360" s="38" t="s">
        <v>223</v>
      </c>
      <c r="E360" s="40" t="s">
        <v>485</v>
      </c>
      <c r="F360" s="38" t="s">
        <v>224</v>
      </c>
      <c r="G360" s="35">
        <v>6200</v>
      </c>
    </row>
    <row r="361" spans="1:7" ht="15">
      <c r="A361" s="47" t="s">
        <v>247</v>
      </c>
      <c r="B361" s="38" t="s">
        <v>20</v>
      </c>
      <c r="C361" s="40">
        <v>10</v>
      </c>
      <c r="D361" s="38" t="s">
        <v>223</v>
      </c>
      <c r="E361" s="40" t="s">
        <v>485</v>
      </c>
      <c r="F361" s="38" t="s">
        <v>246</v>
      </c>
      <c r="G361" s="35">
        <v>278421</v>
      </c>
    </row>
    <row r="362" spans="1:7" ht="30">
      <c r="A362" s="47" t="s">
        <v>486</v>
      </c>
      <c r="B362" s="38" t="s">
        <v>20</v>
      </c>
      <c r="C362" s="40">
        <v>10</v>
      </c>
      <c r="D362" s="38" t="s">
        <v>223</v>
      </c>
      <c r="E362" s="40" t="s">
        <v>487</v>
      </c>
      <c r="F362" s="38"/>
      <c r="G362" s="35">
        <f>SUM(G366+G363)</f>
        <v>8480754</v>
      </c>
    </row>
    <row r="363" spans="1:7" ht="15">
      <c r="A363" s="85" t="s">
        <v>277</v>
      </c>
      <c r="B363" s="38" t="s">
        <v>20</v>
      </c>
      <c r="C363" s="40">
        <v>10</v>
      </c>
      <c r="D363" s="38" t="s">
        <v>223</v>
      </c>
      <c r="E363" s="40" t="s">
        <v>488</v>
      </c>
      <c r="F363" s="38"/>
      <c r="G363" s="35">
        <f>SUM(G365+G364)</f>
        <v>5980754</v>
      </c>
    </row>
    <row r="364" spans="1:7" ht="30">
      <c r="A364" s="44" t="s">
        <v>163</v>
      </c>
      <c r="B364" s="38" t="s">
        <v>20</v>
      </c>
      <c r="C364" s="40">
        <v>10</v>
      </c>
      <c r="D364" s="38" t="s">
        <v>223</v>
      </c>
      <c r="E364" s="40" t="s">
        <v>488</v>
      </c>
      <c r="F364" s="38" t="s">
        <v>224</v>
      </c>
      <c r="G364" s="35">
        <v>103000</v>
      </c>
    </row>
    <row r="365" spans="1:7" ht="20.25" customHeight="1">
      <c r="A365" s="47" t="s">
        <v>247</v>
      </c>
      <c r="B365" s="38" t="s">
        <v>20</v>
      </c>
      <c r="C365" s="40">
        <v>10</v>
      </c>
      <c r="D365" s="38" t="s">
        <v>223</v>
      </c>
      <c r="E365" s="40" t="s">
        <v>489</v>
      </c>
      <c r="F365" s="38" t="s">
        <v>246</v>
      </c>
      <c r="G365" s="35">
        <v>5877754</v>
      </c>
    </row>
    <row r="366" spans="1:7" ht="15">
      <c r="A366" s="52" t="s">
        <v>278</v>
      </c>
      <c r="B366" s="38" t="s">
        <v>20</v>
      </c>
      <c r="C366" s="40">
        <v>10</v>
      </c>
      <c r="D366" s="38" t="s">
        <v>223</v>
      </c>
      <c r="E366" s="40" t="s">
        <v>490</v>
      </c>
      <c r="F366" s="38"/>
      <c r="G366" s="35">
        <f>SUM(G368+G367)</f>
        <v>2500000</v>
      </c>
    </row>
    <row r="367" spans="1:7" ht="29.25" customHeight="1">
      <c r="A367" s="44" t="s">
        <v>163</v>
      </c>
      <c r="B367" s="38" t="s">
        <v>20</v>
      </c>
      <c r="C367" s="40">
        <v>10</v>
      </c>
      <c r="D367" s="38" t="s">
        <v>223</v>
      </c>
      <c r="E367" s="40" t="s">
        <v>491</v>
      </c>
      <c r="F367" s="38" t="s">
        <v>224</v>
      </c>
      <c r="G367" s="35">
        <v>50000</v>
      </c>
    </row>
    <row r="368" spans="1:7" ht="15">
      <c r="A368" s="47" t="s">
        <v>247</v>
      </c>
      <c r="B368" s="38" t="s">
        <v>20</v>
      </c>
      <c r="C368" s="40">
        <v>10</v>
      </c>
      <c r="D368" s="38" t="s">
        <v>223</v>
      </c>
      <c r="E368" s="40" t="s">
        <v>491</v>
      </c>
      <c r="F368" s="38" t="s">
        <v>246</v>
      </c>
      <c r="G368" s="35">
        <v>2450000</v>
      </c>
    </row>
    <row r="369" spans="1:7" ht="32.25" customHeight="1">
      <c r="A369" s="47" t="s">
        <v>108</v>
      </c>
      <c r="B369" s="38" t="s">
        <v>20</v>
      </c>
      <c r="C369" s="40">
        <v>10</v>
      </c>
      <c r="D369" s="38" t="s">
        <v>223</v>
      </c>
      <c r="E369" s="40" t="s">
        <v>492</v>
      </c>
      <c r="F369" s="38"/>
      <c r="G369" s="35">
        <f>SUM(G370)</f>
        <v>810746</v>
      </c>
    </row>
    <row r="370" spans="1:7" ht="27.75" customHeight="1">
      <c r="A370" s="57" t="s">
        <v>276</v>
      </c>
      <c r="B370" s="38" t="s">
        <v>20</v>
      </c>
      <c r="C370" s="40">
        <v>10</v>
      </c>
      <c r="D370" s="38" t="s">
        <v>223</v>
      </c>
      <c r="E370" s="40" t="s">
        <v>493</v>
      </c>
      <c r="F370" s="38"/>
      <c r="G370" s="35">
        <f>SUM(G372+G371)</f>
        <v>810746</v>
      </c>
    </row>
    <row r="371" spans="1:7" ht="30">
      <c r="A371" s="44" t="s">
        <v>163</v>
      </c>
      <c r="B371" s="38" t="s">
        <v>20</v>
      </c>
      <c r="C371" s="40">
        <v>10</v>
      </c>
      <c r="D371" s="38" t="s">
        <v>223</v>
      </c>
      <c r="E371" s="40" t="s">
        <v>493</v>
      </c>
      <c r="F371" s="38" t="s">
        <v>224</v>
      </c>
      <c r="G371" s="35">
        <v>25000</v>
      </c>
    </row>
    <row r="372" spans="1:7" ht="15">
      <c r="A372" s="47" t="s">
        <v>247</v>
      </c>
      <c r="B372" s="38" t="s">
        <v>20</v>
      </c>
      <c r="C372" s="40">
        <v>10</v>
      </c>
      <c r="D372" s="38" t="s">
        <v>223</v>
      </c>
      <c r="E372" s="40" t="s">
        <v>495</v>
      </c>
      <c r="F372" s="38" t="s">
        <v>246</v>
      </c>
      <c r="G372" s="35">
        <v>785746</v>
      </c>
    </row>
    <row r="373" spans="1:7" ht="60">
      <c r="A373" s="47" t="s">
        <v>109</v>
      </c>
      <c r="B373" s="38" t="s">
        <v>20</v>
      </c>
      <c r="C373" s="40">
        <v>10</v>
      </c>
      <c r="D373" s="38" t="s">
        <v>223</v>
      </c>
      <c r="E373" s="40" t="s">
        <v>330</v>
      </c>
      <c r="F373" s="38"/>
      <c r="G373" s="35">
        <f>SUM(G374)</f>
        <v>4083357</v>
      </c>
    </row>
    <row r="374" spans="1:7" ht="31.5" customHeight="1">
      <c r="A374" s="47" t="s">
        <v>133</v>
      </c>
      <c r="B374" s="38" t="s">
        <v>20</v>
      </c>
      <c r="C374" s="40">
        <v>10</v>
      </c>
      <c r="D374" s="38" t="s">
        <v>223</v>
      </c>
      <c r="E374" s="40" t="s">
        <v>483</v>
      </c>
      <c r="F374" s="38"/>
      <c r="G374" s="35">
        <f>SUM(G375)</f>
        <v>4083357</v>
      </c>
    </row>
    <row r="375" spans="1:7" ht="15">
      <c r="A375" s="57" t="s">
        <v>482</v>
      </c>
      <c r="B375" s="38" t="s">
        <v>20</v>
      </c>
      <c r="C375" s="40">
        <v>10</v>
      </c>
      <c r="D375" s="38" t="s">
        <v>223</v>
      </c>
      <c r="E375" s="40" t="s">
        <v>484</v>
      </c>
      <c r="F375" s="38"/>
      <c r="G375" s="35">
        <f>SUM(G376)</f>
        <v>4083357</v>
      </c>
    </row>
    <row r="376" spans="1:7" ht="15">
      <c r="A376" s="47" t="s">
        <v>247</v>
      </c>
      <c r="B376" s="38" t="s">
        <v>20</v>
      </c>
      <c r="C376" s="40">
        <v>10</v>
      </c>
      <c r="D376" s="38" t="s">
        <v>223</v>
      </c>
      <c r="E376" s="40" t="s">
        <v>484</v>
      </c>
      <c r="F376" s="38" t="s">
        <v>246</v>
      </c>
      <c r="G376" s="35">
        <v>4083357</v>
      </c>
    </row>
    <row r="377" spans="1:7" ht="31.5" customHeight="1">
      <c r="A377" s="18" t="s">
        <v>496</v>
      </c>
      <c r="B377" s="38" t="s">
        <v>20</v>
      </c>
      <c r="C377" s="40">
        <v>10</v>
      </c>
      <c r="D377" s="38" t="s">
        <v>223</v>
      </c>
      <c r="E377" s="40" t="s">
        <v>434</v>
      </c>
      <c r="F377" s="38"/>
      <c r="G377" s="35">
        <f>SUM(G378)</f>
        <v>14678939</v>
      </c>
    </row>
    <row r="378" spans="1:7" ht="45" customHeight="1">
      <c r="A378" s="52" t="s">
        <v>497</v>
      </c>
      <c r="B378" s="38" t="s">
        <v>20</v>
      </c>
      <c r="C378" s="40">
        <v>10</v>
      </c>
      <c r="D378" s="38" t="s">
        <v>223</v>
      </c>
      <c r="E378" s="40" t="s">
        <v>435</v>
      </c>
      <c r="F378" s="38"/>
      <c r="G378" s="35">
        <f>SUM(G379+G383)</f>
        <v>14678939</v>
      </c>
    </row>
    <row r="379" spans="1:7" ht="30">
      <c r="A379" s="51" t="s">
        <v>498</v>
      </c>
      <c r="B379" s="38" t="s">
        <v>20</v>
      </c>
      <c r="C379" s="40">
        <v>10</v>
      </c>
      <c r="D379" s="38" t="s">
        <v>223</v>
      </c>
      <c r="E379" s="40" t="s">
        <v>499</v>
      </c>
      <c r="F379" s="38"/>
      <c r="G379" s="35">
        <f>SUM(G380)</f>
        <v>2321301</v>
      </c>
    </row>
    <row r="380" spans="1:7" ht="60">
      <c r="A380" s="47" t="s">
        <v>501</v>
      </c>
      <c r="B380" s="38" t="s">
        <v>20</v>
      </c>
      <c r="C380" s="40">
        <v>10</v>
      </c>
      <c r="D380" s="38" t="s">
        <v>223</v>
      </c>
      <c r="E380" s="40" t="s">
        <v>500</v>
      </c>
      <c r="F380" s="38"/>
      <c r="G380" s="35">
        <f>SUM(G382+G381)</f>
        <v>2321301</v>
      </c>
    </row>
    <row r="381" spans="1:7" ht="30">
      <c r="A381" s="44" t="s">
        <v>163</v>
      </c>
      <c r="B381" s="38" t="s">
        <v>20</v>
      </c>
      <c r="C381" s="40">
        <v>10</v>
      </c>
      <c r="D381" s="38" t="s">
        <v>223</v>
      </c>
      <c r="E381" s="40" t="s">
        <v>500</v>
      </c>
      <c r="F381" s="38" t="s">
        <v>224</v>
      </c>
      <c r="G381" s="35">
        <v>8195</v>
      </c>
    </row>
    <row r="382" spans="1:7" ht="15">
      <c r="A382" s="47" t="s">
        <v>247</v>
      </c>
      <c r="B382" s="38" t="s">
        <v>20</v>
      </c>
      <c r="C382" s="40">
        <v>10</v>
      </c>
      <c r="D382" s="38" t="s">
        <v>223</v>
      </c>
      <c r="E382" s="40" t="s">
        <v>500</v>
      </c>
      <c r="F382" s="38" t="s">
        <v>246</v>
      </c>
      <c r="G382" s="35">
        <v>2313106</v>
      </c>
    </row>
    <row r="383" spans="1:7" ht="30">
      <c r="A383" s="47" t="s">
        <v>134</v>
      </c>
      <c r="B383" s="38" t="s">
        <v>20</v>
      </c>
      <c r="C383" s="40">
        <v>10</v>
      </c>
      <c r="D383" s="38" t="s">
        <v>223</v>
      </c>
      <c r="E383" s="40" t="s">
        <v>503</v>
      </c>
      <c r="F383" s="38"/>
      <c r="G383" s="35">
        <f>SUM(G384)</f>
        <v>12357638</v>
      </c>
    </row>
    <row r="384" spans="1:7" ht="60">
      <c r="A384" s="47" t="s">
        <v>501</v>
      </c>
      <c r="B384" s="38" t="s">
        <v>20</v>
      </c>
      <c r="C384" s="40">
        <v>10</v>
      </c>
      <c r="D384" s="38" t="s">
        <v>223</v>
      </c>
      <c r="E384" s="40" t="s">
        <v>504</v>
      </c>
      <c r="F384" s="38"/>
      <c r="G384" s="35">
        <f>SUM(G385:G386)</f>
        <v>12357638</v>
      </c>
    </row>
    <row r="385" spans="1:7" ht="30">
      <c r="A385" s="44" t="s">
        <v>163</v>
      </c>
      <c r="B385" s="38" t="s">
        <v>20</v>
      </c>
      <c r="C385" s="40">
        <v>10</v>
      </c>
      <c r="D385" s="38" t="s">
        <v>223</v>
      </c>
      <c r="E385" s="40" t="s">
        <v>504</v>
      </c>
      <c r="F385" s="38" t="s">
        <v>224</v>
      </c>
      <c r="G385" s="35">
        <v>21995</v>
      </c>
    </row>
    <row r="386" spans="1:7" ht="15">
      <c r="A386" s="47" t="s">
        <v>247</v>
      </c>
      <c r="B386" s="38" t="s">
        <v>20</v>
      </c>
      <c r="C386" s="40">
        <v>10</v>
      </c>
      <c r="D386" s="38" t="s">
        <v>223</v>
      </c>
      <c r="E386" s="40" t="s">
        <v>504</v>
      </c>
      <c r="F386" s="38" t="s">
        <v>246</v>
      </c>
      <c r="G386" s="35">
        <v>12335643</v>
      </c>
    </row>
    <row r="387" spans="1:7" ht="45">
      <c r="A387" s="47" t="s">
        <v>41</v>
      </c>
      <c r="B387" s="38" t="s">
        <v>20</v>
      </c>
      <c r="C387" s="40">
        <v>10</v>
      </c>
      <c r="D387" s="38" t="s">
        <v>223</v>
      </c>
      <c r="E387" s="40" t="s">
        <v>36</v>
      </c>
      <c r="F387" s="38"/>
      <c r="G387" s="35">
        <f>SUM(G388)</f>
        <v>673537</v>
      </c>
    </row>
    <row r="388" spans="1:7" ht="61.5" customHeight="1">
      <c r="A388" s="47" t="s">
        <v>88</v>
      </c>
      <c r="B388" s="38" t="s">
        <v>20</v>
      </c>
      <c r="C388" s="40">
        <v>10</v>
      </c>
      <c r="D388" s="38" t="s">
        <v>223</v>
      </c>
      <c r="E388" s="40" t="s">
        <v>89</v>
      </c>
      <c r="F388" s="38"/>
      <c r="G388" s="35">
        <f>SUM(G389)</f>
        <v>673537</v>
      </c>
    </row>
    <row r="389" spans="1:7" ht="21" customHeight="1">
      <c r="A389" s="47" t="s">
        <v>90</v>
      </c>
      <c r="B389" s="38" t="s">
        <v>20</v>
      </c>
      <c r="C389" s="40">
        <v>10</v>
      </c>
      <c r="D389" s="38" t="s">
        <v>223</v>
      </c>
      <c r="E389" s="40" t="s">
        <v>111</v>
      </c>
      <c r="F389" s="38"/>
      <c r="G389" s="35">
        <f>SUM(G390)</f>
        <v>673537</v>
      </c>
    </row>
    <row r="390" spans="1:7" ht="15">
      <c r="A390" s="47" t="s">
        <v>110</v>
      </c>
      <c r="B390" s="38" t="s">
        <v>20</v>
      </c>
      <c r="C390" s="40">
        <v>10</v>
      </c>
      <c r="D390" s="38" t="s">
        <v>223</v>
      </c>
      <c r="E390" s="40" t="s">
        <v>112</v>
      </c>
      <c r="F390" s="38"/>
      <c r="G390" s="35">
        <f>SUM(G391)</f>
        <v>673537</v>
      </c>
    </row>
    <row r="391" spans="1:7" ht="15">
      <c r="A391" s="47" t="s">
        <v>247</v>
      </c>
      <c r="B391" s="38" t="s">
        <v>20</v>
      </c>
      <c r="C391" s="40">
        <v>10</v>
      </c>
      <c r="D391" s="38" t="s">
        <v>223</v>
      </c>
      <c r="E391" s="40" t="s">
        <v>112</v>
      </c>
      <c r="F391" s="38" t="s">
        <v>246</v>
      </c>
      <c r="G391" s="35">
        <v>673537</v>
      </c>
    </row>
    <row r="392" spans="1:7" ht="15">
      <c r="A392" s="49" t="s">
        <v>249</v>
      </c>
      <c r="B392" s="38" t="s">
        <v>20</v>
      </c>
      <c r="C392" s="42">
        <v>10</v>
      </c>
      <c r="D392" s="43" t="s">
        <v>228</v>
      </c>
      <c r="E392" s="42"/>
      <c r="F392" s="38"/>
      <c r="G392" s="34">
        <f>SUM(G393+G398)</f>
        <v>15466889</v>
      </c>
    </row>
    <row r="393" spans="1:7" ht="29.25">
      <c r="A393" s="8" t="s">
        <v>505</v>
      </c>
      <c r="B393" s="38" t="s">
        <v>20</v>
      </c>
      <c r="C393" s="43" t="s">
        <v>203</v>
      </c>
      <c r="D393" s="43" t="s">
        <v>228</v>
      </c>
      <c r="E393" s="42" t="s">
        <v>324</v>
      </c>
      <c r="F393" s="38"/>
      <c r="G393" s="34">
        <f>SUM(G394)</f>
        <v>13150677</v>
      </c>
    </row>
    <row r="394" spans="1:7" ht="30">
      <c r="A394" s="57" t="s">
        <v>82</v>
      </c>
      <c r="B394" s="38" t="s">
        <v>20</v>
      </c>
      <c r="C394" s="40">
        <v>10</v>
      </c>
      <c r="D394" s="38" t="s">
        <v>228</v>
      </c>
      <c r="E394" s="40" t="s">
        <v>330</v>
      </c>
      <c r="F394" s="38"/>
      <c r="G394" s="35">
        <f>SUM(G395)</f>
        <v>13150677</v>
      </c>
    </row>
    <row r="395" spans="1:7" ht="45">
      <c r="A395" s="57" t="s">
        <v>506</v>
      </c>
      <c r="B395" s="38" t="s">
        <v>20</v>
      </c>
      <c r="C395" s="40">
        <v>10</v>
      </c>
      <c r="D395" s="38" t="s">
        <v>228</v>
      </c>
      <c r="E395" s="40" t="s">
        <v>507</v>
      </c>
      <c r="F395" s="38"/>
      <c r="G395" s="35">
        <f>SUM(G396)</f>
        <v>13150677</v>
      </c>
    </row>
    <row r="396" spans="1:7" ht="34.5" customHeight="1">
      <c r="A396" s="47" t="s">
        <v>280</v>
      </c>
      <c r="B396" s="38" t="s">
        <v>20</v>
      </c>
      <c r="C396" s="40">
        <v>10</v>
      </c>
      <c r="D396" s="38" t="s">
        <v>228</v>
      </c>
      <c r="E396" s="40" t="s">
        <v>508</v>
      </c>
      <c r="F396" s="38"/>
      <c r="G396" s="35">
        <f>SUM(G397)</f>
        <v>13150677</v>
      </c>
    </row>
    <row r="397" spans="1:7" ht="15">
      <c r="A397" s="47" t="s">
        <v>247</v>
      </c>
      <c r="B397" s="38" t="s">
        <v>20</v>
      </c>
      <c r="C397" s="40">
        <v>10</v>
      </c>
      <c r="D397" s="38" t="s">
        <v>228</v>
      </c>
      <c r="E397" s="40" t="s">
        <v>509</v>
      </c>
      <c r="F397" s="38" t="s">
        <v>246</v>
      </c>
      <c r="G397" s="35">
        <v>13150677</v>
      </c>
    </row>
    <row r="398" spans="1:7" ht="15">
      <c r="A398" s="49" t="s">
        <v>256</v>
      </c>
      <c r="B398" s="38" t="s">
        <v>20</v>
      </c>
      <c r="C398" s="38" t="s">
        <v>203</v>
      </c>
      <c r="D398" s="38" t="s">
        <v>228</v>
      </c>
      <c r="E398" s="40" t="s">
        <v>346</v>
      </c>
      <c r="F398" s="38"/>
      <c r="G398" s="35">
        <f>SUM(G399)</f>
        <v>2316212</v>
      </c>
    </row>
    <row r="399" spans="1:7" ht="15">
      <c r="A399" s="57" t="s">
        <v>257</v>
      </c>
      <c r="B399" s="38" t="s">
        <v>20</v>
      </c>
      <c r="C399" s="40">
        <v>10</v>
      </c>
      <c r="D399" s="38" t="s">
        <v>228</v>
      </c>
      <c r="E399" s="40" t="s">
        <v>377</v>
      </c>
      <c r="F399" s="38"/>
      <c r="G399" s="35">
        <f>SUM(G400)</f>
        <v>2316212</v>
      </c>
    </row>
    <row r="400" spans="1:7" ht="15">
      <c r="A400" s="51" t="s">
        <v>209</v>
      </c>
      <c r="B400" s="38" t="s">
        <v>20</v>
      </c>
      <c r="C400" s="40">
        <v>10</v>
      </c>
      <c r="D400" s="38" t="s">
        <v>228</v>
      </c>
      <c r="E400" s="40" t="s">
        <v>16</v>
      </c>
      <c r="F400" s="38"/>
      <c r="G400" s="35">
        <f>SUM(G401)</f>
        <v>2316212</v>
      </c>
    </row>
    <row r="401" spans="1:7" ht="15">
      <c r="A401" s="47" t="s">
        <v>247</v>
      </c>
      <c r="B401" s="38" t="s">
        <v>20</v>
      </c>
      <c r="C401" s="40">
        <v>10</v>
      </c>
      <c r="D401" s="38" t="s">
        <v>228</v>
      </c>
      <c r="E401" s="40" t="s">
        <v>17</v>
      </c>
      <c r="F401" s="38" t="s">
        <v>246</v>
      </c>
      <c r="G401" s="35">
        <v>2316212</v>
      </c>
    </row>
    <row r="402" spans="1:7" ht="15">
      <c r="A402" s="53" t="s">
        <v>287</v>
      </c>
      <c r="B402" s="38" t="s">
        <v>20</v>
      </c>
      <c r="C402" s="42">
        <v>11</v>
      </c>
      <c r="D402" s="43" t="s">
        <v>286</v>
      </c>
      <c r="E402" s="42"/>
      <c r="F402" s="43"/>
      <c r="G402" s="34">
        <f aca="true" t="shared" si="0" ref="G402:G407">SUM(G403)</f>
        <v>170000</v>
      </c>
    </row>
    <row r="403" spans="1:7" ht="15">
      <c r="A403" s="49" t="s">
        <v>250</v>
      </c>
      <c r="B403" s="38" t="s">
        <v>20</v>
      </c>
      <c r="C403" s="42">
        <v>11</v>
      </c>
      <c r="D403" s="43" t="s">
        <v>220</v>
      </c>
      <c r="E403" s="42"/>
      <c r="F403" s="38"/>
      <c r="G403" s="34">
        <f t="shared" si="0"/>
        <v>170000</v>
      </c>
    </row>
    <row r="404" spans="1:7" ht="45">
      <c r="A404" s="58" t="s">
        <v>447</v>
      </c>
      <c r="B404" s="38" t="s">
        <v>20</v>
      </c>
      <c r="C404" s="38" t="s">
        <v>251</v>
      </c>
      <c r="D404" s="38" t="s">
        <v>220</v>
      </c>
      <c r="E404" s="40" t="s">
        <v>448</v>
      </c>
      <c r="F404" s="38"/>
      <c r="G404" s="35">
        <f t="shared" si="0"/>
        <v>170000</v>
      </c>
    </row>
    <row r="405" spans="1:7" ht="60">
      <c r="A405" s="9" t="s">
        <v>282</v>
      </c>
      <c r="B405" s="38" t="s">
        <v>20</v>
      </c>
      <c r="C405" s="38" t="s">
        <v>251</v>
      </c>
      <c r="D405" s="38" t="s">
        <v>220</v>
      </c>
      <c r="E405" s="40" t="s">
        <v>449</v>
      </c>
      <c r="F405" s="38"/>
      <c r="G405" s="35">
        <f t="shared" si="0"/>
        <v>170000</v>
      </c>
    </row>
    <row r="406" spans="1:7" ht="47.25" customHeight="1">
      <c r="A406" s="56" t="s">
        <v>450</v>
      </c>
      <c r="B406" s="38" t="s">
        <v>20</v>
      </c>
      <c r="C406" s="38" t="s">
        <v>251</v>
      </c>
      <c r="D406" s="38" t="s">
        <v>220</v>
      </c>
      <c r="E406" s="40" t="s">
        <v>451</v>
      </c>
      <c r="F406" s="38"/>
      <c r="G406" s="35">
        <f t="shared" si="0"/>
        <v>170000</v>
      </c>
    </row>
    <row r="407" spans="1:7" ht="45">
      <c r="A407" s="47" t="s">
        <v>452</v>
      </c>
      <c r="B407" s="38" t="s">
        <v>20</v>
      </c>
      <c r="C407" s="38" t="s">
        <v>251</v>
      </c>
      <c r="D407" s="38" t="s">
        <v>220</v>
      </c>
      <c r="E407" s="40" t="s">
        <v>453</v>
      </c>
      <c r="F407" s="38"/>
      <c r="G407" s="35">
        <f t="shared" si="0"/>
        <v>170000</v>
      </c>
    </row>
    <row r="408" spans="1:7" ht="30">
      <c r="A408" s="44" t="s">
        <v>163</v>
      </c>
      <c r="B408" s="38" t="s">
        <v>20</v>
      </c>
      <c r="C408" s="38" t="s">
        <v>251</v>
      </c>
      <c r="D408" s="38" t="s">
        <v>220</v>
      </c>
      <c r="E408" s="40" t="s">
        <v>453</v>
      </c>
      <c r="F408" s="38" t="s">
        <v>224</v>
      </c>
      <c r="G408" s="35">
        <v>170000</v>
      </c>
    </row>
    <row r="409" spans="1:7" ht="42.75">
      <c r="A409" s="49" t="s">
        <v>252</v>
      </c>
      <c r="B409" s="38" t="s">
        <v>20</v>
      </c>
      <c r="C409" s="42">
        <v>14</v>
      </c>
      <c r="D409" s="42"/>
      <c r="E409" s="42"/>
      <c r="F409" s="38"/>
      <c r="G409" s="34">
        <f>SUM(G410+G416)</f>
        <v>10165608</v>
      </c>
    </row>
    <row r="410" spans="1:7" ht="28.5">
      <c r="A410" s="49" t="s">
        <v>253</v>
      </c>
      <c r="B410" s="38" t="s">
        <v>20</v>
      </c>
      <c r="C410" s="42">
        <v>14</v>
      </c>
      <c r="D410" s="43" t="s">
        <v>218</v>
      </c>
      <c r="E410" s="42"/>
      <c r="F410" s="38"/>
      <c r="G410" s="34">
        <f>SUM(G411)</f>
        <v>9665608</v>
      </c>
    </row>
    <row r="411" spans="1:7" ht="30">
      <c r="A411" s="57" t="s">
        <v>127</v>
      </c>
      <c r="B411" s="38" t="s">
        <v>20</v>
      </c>
      <c r="C411" s="40">
        <v>14</v>
      </c>
      <c r="D411" s="38" t="s">
        <v>218</v>
      </c>
      <c r="E411" s="40" t="s">
        <v>440</v>
      </c>
      <c r="F411" s="38"/>
      <c r="G411" s="35">
        <f>SUM(G413)</f>
        <v>9665608</v>
      </c>
    </row>
    <row r="412" spans="1:7" ht="45">
      <c r="A412" s="57" t="s">
        <v>441</v>
      </c>
      <c r="B412" s="38" t="s">
        <v>20</v>
      </c>
      <c r="C412" s="40">
        <v>14</v>
      </c>
      <c r="D412" s="38" t="s">
        <v>218</v>
      </c>
      <c r="E412" s="40" t="s">
        <v>442</v>
      </c>
      <c r="F412" s="38"/>
      <c r="G412" s="35">
        <v>9665608</v>
      </c>
    </row>
    <row r="413" spans="1:7" ht="30">
      <c r="A413" s="47" t="s">
        <v>443</v>
      </c>
      <c r="B413" s="38" t="s">
        <v>20</v>
      </c>
      <c r="C413" s="40">
        <v>14</v>
      </c>
      <c r="D413" s="38" t="s">
        <v>218</v>
      </c>
      <c r="E413" s="40" t="s">
        <v>444</v>
      </c>
      <c r="F413" s="38"/>
      <c r="G413" s="35">
        <f>SUM(G414)</f>
        <v>9665608</v>
      </c>
    </row>
    <row r="414" spans="1:7" ht="45">
      <c r="A414" s="80" t="s">
        <v>445</v>
      </c>
      <c r="B414" s="38" t="s">
        <v>20</v>
      </c>
      <c r="C414" s="40">
        <v>14</v>
      </c>
      <c r="D414" s="38" t="s">
        <v>218</v>
      </c>
      <c r="E414" s="40" t="s">
        <v>446</v>
      </c>
      <c r="F414" s="38"/>
      <c r="G414" s="35">
        <f>SUM(G415)</f>
        <v>9665608</v>
      </c>
    </row>
    <row r="415" spans="1:7" ht="15">
      <c r="A415" s="80" t="s">
        <v>229</v>
      </c>
      <c r="B415" s="38" t="s">
        <v>20</v>
      </c>
      <c r="C415" s="40">
        <v>14</v>
      </c>
      <c r="D415" s="38" t="s">
        <v>218</v>
      </c>
      <c r="E415" s="40" t="s">
        <v>446</v>
      </c>
      <c r="F415" s="38" t="s">
        <v>288</v>
      </c>
      <c r="G415" s="35">
        <v>9665608</v>
      </c>
    </row>
    <row r="416" spans="1:7" ht="15">
      <c r="A416" s="86" t="s">
        <v>305</v>
      </c>
      <c r="B416" s="38" t="s">
        <v>20</v>
      </c>
      <c r="C416" s="40">
        <v>14</v>
      </c>
      <c r="D416" s="38" t="s">
        <v>223</v>
      </c>
      <c r="E416" s="40"/>
      <c r="F416" s="38"/>
      <c r="G416" s="34">
        <f>SUM(G417)</f>
        <v>500000</v>
      </c>
    </row>
    <row r="417" spans="1:7" ht="30">
      <c r="A417" s="80" t="s">
        <v>231</v>
      </c>
      <c r="B417" s="38" t="s">
        <v>20</v>
      </c>
      <c r="C417" s="40">
        <v>14</v>
      </c>
      <c r="D417" s="38" t="s">
        <v>223</v>
      </c>
      <c r="E417" s="40" t="s">
        <v>373</v>
      </c>
      <c r="F417" s="38"/>
      <c r="G417" s="35">
        <f>SUM(G418)</f>
        <v>500000</v>
      </c>
    </row>
    <row r="418" spans="1:7" ht="30">
      <c r="A418" s="80" t="s">
        <v>309</v>
      </c>
      <c r="B418" s="38" t="s">
        <v>20</v>
      </c>
      <c r="C418" s="40">
        <v>14</v>
      </c>
      <c r="D418" s="38" t="s">
        <v>223</v>
      </c>
      <c r="E418" s="40" t="s">
        <v>374</v>
      </c>
      <c r="F418" s="38"/>
      <c r="G418" s="35">
        <f>SUM(G419)</f>
        <v>500000</v>
      </c>
    </row>
    <row r="419" spans="1:7" ht="15">
      <c r="A419" s="80" t="s">
        <v>200</v>
      </c>
      <c r="B419" s="38" t="s">
        <v>20</v>
      </c>
      <c r="C419" s="40">
        <v>14</v>
      </c>
      <c r="D419" s="38" t="s">
        <v>223</v>
      </c>
      <c r="E419" s="40" t="s">
        <v>33</v>
      </c>
      <c r="F419" s="38"/>
      <c r="G419" s="35">
        <f>SUM(G420)</f>
        <v>500000</v>
      </c>
    </row>
    <row r="420" spans="1:7" ht="15">
      <c r="A420" s="80" t="s">
        <v>229</v>
      </c>
      <c r="B420" s="38" t="s">
        <v>20</v>
      </c>
      <c r="C420" s="59">
        <v>14</v>
      </c>
      <c r="D420" s="38" t="s">
        <v>223</v>
      </c>
      <c r="E420" s="60" t="s">
        <v>375</v>
      </c>
      <c r="F420" s="87">
        <v>500</v>
      </c>
      <c r="G420" s="35">
        <v>500000</v>
      </c>
    </row>
    <row r="547" ht="10.5" customHeight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.75" customHeight="1" hidden="1"/>
    <row r="576" ht="15" hidden="1"/>
  </sheetData>
  <sheetProtection/>
  <mergeCells count="3">
    <mergeCell ref="A11:F11"/>
    <mergeCell ref="A12:F12"/>
    <mergeCell ref="A13:F13"/>
  </mergeCells>
  <hyperlinks>
    <hyperlink ref="A189" r:id="rId1" display="consultantplus://offline/ref=C6EF3AE28B6C46D1117CBBA251A07B11C6C7C5768D606C8B0E322DA1BBA42282C9440EEF08E6CC43400230U6VFM"/>
  </hyperlink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0"/>
  <sheetViews>
    <sheetView zoomScale="75" zoomScaleNormal="75" zoomScalePageLayoutView="0" workbookViewId="0" topLeftCell="A1">
      <selection activeCell="A16" sqref="A16"/>
    </sheetView>
  </sheetViews>
  <sheetFormatPr defaultColWidth="9.140625" defaultRowHeight="15"/>
  <cols>
    <col min="1" max="1" width="89.57421875" style="0" customWidth="1"/>
    <col min="2" max="2" width="16.8515625" style="0" customWidth="1"/>
    <col min="3" max="3" width="11.421875" style="0" customWidth="1"/>
    <col min="4" max="4" width="16.8515625" style="0" customWidth="1"/>
    <col min="5" max="5" width="10.00390625" style="0" bestFit="1" customWidth="1"/>
    <col min="6" max="6" width="10.57421875" style="0" bestFit="1" customWidth="1"/>
  </cols>
  <sheetData>
    <row r="1" spans="1:4" ht="15" customHeight="1">
      <c r="A1" s="234" t="s">
        <v>760</v>
      </c>
      <c r="B1" s="19"/>
      <c r="C1" s="19"/>
      <c r="D1" s="19"/>
    </row>
    <row r="2" spans="1:4" ht="15">
      <c r="A2" s="234"/>
      <c r="B2" s="19"/>
      <c r="C2" s="19"/>
      <c r="D2" s="19"/>
    </row>
    <row r="3" spans="1:4" ht="15" customHeight="1">
      <c r="A3" s="234"/>
      <c r="B3" s="19"/>
      <c r="C3" s="19"/>
      <c r="D3" s="19"/>
    </row>
    <row r="4" spans="1:4" ht="15">
      <c r="A4" s="234"/>
      <c r="B4" s="19"/>
      <c r="C4" s="19"/>
      <c r="D4" s="19"/>
    </row>
    <row r="5" spans="1:4" ht="7.5" customHeight="1">
      <c r="A5" s="234"/>
      <c r="B5" s="19"/>
      <c r="C5" s="19"/>
      <c r="D5" s="19"/>
    </row>
    <row r="6" spans="1:4" ht="6" customHeight="1" hidden="1">
      <c r="A6" s="234"/>
      <c r="B6" s="19"/>
      <c r="C6" s="19"/>
      <c r="D6" s="19"/>
    </row>
    <row r="7" spans="1:4" ht="27.75" customHeight="1">
      <c r="A7" s="232" t="s">
        <v>128</v>
      </c>
      <c r="B7" s="232"/>
      <c r="C7" s="232"/>
      <c r="D7" s="232"/>
    </row>
    <row r="8" spans="1:4" ht="3.75" customHeight="1" hidden="1">
      <c r="A8" s="232"/>
      <c r="B8" s="232"/>
      <c r="C8" s="232"/>
      <c r="D8" s="232"/>
    </row>
    <row r="9" spans="1:4" ht="26.25" customHeight="1">
      <c r="A9" s="232"/>
      <c r="B9" s="232"/>
      <c r="C9" s="232"/>
      <c r="D9" s="232"/>
    </row>
    <row r="10" spans="1:4" ht="21.75" customHeight="1">
      <c r="A10" s="232"/>
      <c r="B10" s="232"/>
      <c r="C10" s="232"/>
      <c r="D10" s="232"/>
    </row>
    <row r="11" spans="1:4" ht="13.5" customHeight="1">
      <c r="A11" s="232"/>
      <c r="B11" s="232"/>
      <c r="C11" s="232"/>
      <c r="D11" s="232"/>
    </row>
    <row r="12" spans="2:3" ht="13.5" customHeight="1">
      <c r="B12" s="11"/>
      <c r="C12" s="11"/>
    </row>
    <row r="13" spans="1:4" ht="32.25" customHeight="1">
      <c r="A13" s="88" t="s">
        <v>210</v>
      </c>
      <c r="B13" s="88" t="s">
        <v>213</v>
      </c>
      <c r="C13" s="29" t="s">
        <v>101</v>
      </c>
      <c r="D13" s="89" t="s">
        <v>29</v>
      </c>
    </row>
    <row r="14" spans="1:4" ht="15">
      <c r="A14" s="64" t="s">
        <v>100</v>
      </c>
      <c r="B14" s="33"/>
      <c r="C14" s="33"/>
      <c r="D14" s="61">
        <f>SUM(D15+D44+D86+D141+D152+D157+D167+D185+D199+D204+D211+D252+D257+D270+D276+D280+D286+D294+D299+D307+D321+D325+D228+D241)</f>
        <v>409404550.37</v>
      </c>
    </row>
    <row r="15" spans="1:4" ht="32.25" customHeight="1">
      <c r="A15" s="7" t="s">
        <v>454</v>
      </c>
      <c r="B15" s="21" t="s">
        <v>476</v>
      </c>
      <c r="C15" s="21"/>
      <c r="D15" s="62">
        <f>SUM(D16+D21+D30)</f>
        <v>12062598.37</v>
      </c>
    </row>
    <row r="16" spans="1:4" s="2" customFormat="1" ht="30" customHeight="1">
      <c r="A16" s="17" t="s">
        <v>98</v>
      </c>
      <c r="B16" s="39" t="s">
        <v>97</v>
      </c>
      <c r="C16" s="22"/>
      <c r="D16" s="72">
        <f>SUM(D17)</f>
        <v>758978.1</v>
      </c>
    </row>
    <row r="17" spans="1:4" s="2" customFormat="1" ht="13.5" customHeight="1">
      <c r="A17" s="56" t="s">
        <v>96</v>
      </c>
      <c r="B17" s="40" t="s">
        <v>357</v>
      </c>
      <c r="C17" s="38"/>
      <c r="D17" s="35">
        <f>SUM(D18)</f>
        <v>758978.1</v>
      </c>
    </row>
    <row r="18" spans="1:4" s="2" customFormat="1" ht="21" customHeight="1">
      <c r="A18" s="47" t="s">
        <v>299</v>
      </c>
      <c r="B18" s="40" t="s">
        <v>99</v>
      </c>
      <c r="C18" s="38"/>
      <c r="D18" s="35">
        <f>SUM(D19:D20)</f>
        <v>758978.1</v>
      </c>
    </row>
    <row r="19" spans="1:4" s="2" customFormat="1" ht="45.75" customHeight="1">
      <c r="A19" s="47" t="s">
        <v>294</v>
      </c>
      <c r="B19" s="40" t="s">
        <v>99</v>
      </c>
      <c r="C19" s="38" t="s">
        <v>221</v>
      </c>
      <c r="D19" s="35">
        <f>SUM(прил5!F313)</f>
        <v>490594</v>
      </c>
    </row>
    <row r="20" spans="1:4" s="2" customFormat="1" ht="18.75" customHeight="1">
      <c r="A20" s="47" t="s">
        <v>163</v>
      </c>
      <c r="B20" s="40" t="s">
        <v>99</v>
      </c>
      <c r="C20" s="38" t="s">
        <v>224</v>
      </c>
      <c r="D20" s="35">
        <f>SUM(прил5!F314)</f>
        <v>268384.1</v>
      </c>
    </row>
    <row r="21" spans="1:4" s="2" customFormat="1" ht="31.5" customHeight="1">
      <c r="A21" s="47" t="s">
        <v>456</v>
      </c>
      <c r="B21" s="38" t="s">
        <v>457</v>
      </c>
      <c r="C21" s="38"/>
      <c r="D21" s="35">
        <f>SUM(D22+D25)</f>
        <v>4777427.27</v>
      </c>
    </row>
    <row r="22" spans="1:4" s="2" customFormat="1" ht="51" customHeight="1">
      <c r="A22" s="47" t="s">
        <v>56</v>
      </c>
      <c r="B22" s="38" t="s">
        <v>55</v>
      </c>
      <c r="C22" s="38"/>
      <c r="D22" s="35">
        <f>SUM(D23)</f>
        <v>140000</v>
      </c>
    </row>
    <row r="23" spans="1:4" s="2" customFormat="1" ht="58.5" customHeight="1">
      <c r="A23" s="47" t="s">
        <v>57</v>
      </c>
      <c r="B23" s="38" t="s">
        <v>58</v>
      </c>
      <c r="C23" s="38"/>
      <c r="D23" s="35">
        <f>SUM(D24)</f>
        <v>140000</v>
      </c>
    </row>
    <row r="24" spans="1:4" s="2" customFormat="1" ht="16.5" customHeight="1">
      <c r="A24" s="47" t="s">
        <v>229</v>
      </c>
      <c r="B24" s="38" t="s">
        <v>58</v>
      </c>
      <c r="C24" s="38" t="s">
        <v>288</v>
      </c>
      <c r="D24" s="35">
        <f>SUM(прил5!F332)</f>
        <v>140000</v>
      </c>
    </row>
    <row r="25" spans="1:4" s="2" customFormat="1" ht="13.5" customHeight="1">
      <c r="A25" s="47" t="s">
        <v>458</v>
      </c>
      <c r="B25" s="38" t="s">
        <v>459</v>
      </c>
      <c r="C25" s="38"/>
      <c r="D25" s="35">
        <f>SUM(D26)</f>
        <v>4637427.27</v>
      </c>
    </row>
    <row r="26" spans="1:4" s="2" customFormat="1" ht="18" customHeight="1">
      <c r="A26" s="47" t="s">
        <v>299</v>
      </c>
      <c r="B26" s="38" t="s">
        <v>460</v>
      </c>
      <c r="C26" s="38"/>
      <c r="D26" s="35">
        <f>SUM(D27:D29)</f>
        <v>4637427.27</v>
      </c>
    </row>
    <row r="27" spans="1:4" ht="48.75" customHeight="1">
      <c r="A27" s="47" t="s">
        <v>294</v>
      </c>
      <c r="B27" s="38" t="s">
        <v>461</v>
      </c>
      <c r="C27" s="38" t="s">
        <v>221</v>
      </c>
      <c r="D27" s="35">
        <f>SUM(прил5!F318)</f>
        <v>3739344</v>
      </c>
    </row>
    <row r="28" spans="1:4" ht="16.5" customHeight="1">
      <c r="A28" s="47" t="s">
        <v>163</v>
      </c>
      <c r="B28" s="38" t="s">
        <v>462</v>
      </c>
      <c r="C28" s="38" t="s">
        <v>224</v>
      </c>
      <c r="D28" s="35">
        <f>SUM(прил5!F319)</f>
        <v>859521.27</v>
      </c>
    </row>
    <row r="29" spans="1:4" ht="15.75" customHeight="1">
      <c r="A29" s="47" t="s">
        <v>226</v>
      </c>
      <c r="B29" s="38" t="s">
        <v>460</v>
      </c>
      <c r="C29" s="38" t="s">
        <v>225</v>
      </c>
      <c r="D29" s="35">
        <f>SUM(прил5!F320)</f>
        <v>38562</v>
      </c>
    </row>
    <row r="30" spans="1:4" s="2" customFormat="1" ht="32.25" customHeight="1">
      <c r="A30" s="47" t="s">
        <v>463</v>
      </c>
      <c r="B30" s="38" t="s">
        <v>464</v>
      </c>
      <c r="C30" s="38"/>
      <c r="D30" s="35">
        <f>SUM(D31+D41)</f>
        <v>6526193</v>
      </c>
    </row>
    <row r="31" spans="1:4" s="2" customFormat="1" ht="34.5" customHeight="1">
      <c r="A31" s="47" t="s">
        <v>465</v>
      </c>
      <c r="B31" s="38" t="s">
        <v>466</v>
      </c>
      <c r="C31" s="38"/>
      <c r="D31" s="35">
        <f>SUM(D32+D34)</f>
        <v>5750148</v>
      </c>
    </row>
    <row r="32" spans="1:4" s="2" customFormat="1" ht="34.5" customHeight="1">
      <c r="A32" s="47" t="s">
        <v>302</v>
      </c>
      <c r="B32" s="38" t="s">
        <v>470</v>
      </c>
      <c r="C32" s="38"/>
      <c r="D32" s="35">
        <f>SUM(D33)</f>
        <v>24276</v>
      </c>
    </row>
    <row r="33" spans="1:4" s="2" customFormat="1" ht="45.75" customHeight="1">
      <c r="A33" s="47" t="s">
        <v>294</v>
      </c>
      <c r="B33" s="38" t="s">
        <v>470</v>
      </c>
      <c r="C33" s="38" t="s">
        <v>221</v>
      </c>
      <c r="D33" s="35">
        <f>SUM(прил5!F336)</f>
        <v>24276</v>
      </c>
    </row>
    <row r="34" spans="1:4" s="2" customFormat="1" ht="23.25" customHeight="1">
      <c r="A34" s="47" t="s">
        <v>299</v>
      </c>
      <c r="B34" s="38" t="s">
        <v>467</v>
      </c>
      <c r="C34" s="38"/>
      <c r="D34" s="35">
        <f>SUM(D35+D36+D40)</f>
        <v>5725872</v>
      </c>
    </row>
    <row r="35" spans="1:4" s="2" customFormat="1" ht="43.5" customHeight="1">
      <c r="A35" s="47" t="s">
        <v>294</v>
      </c>
      <c r="B35" s="38" t="s">
        <v>467</v>
      </c>
      <c r="C35" s="38" t="s">
        <v>221</v>
      </c>
      <c r="D35" s="35">
        <f>SUM(прил5!F324+прил5!F338)</f>
        <v>3678062</v>
      </c>
    </row>
    <row r="36" spans="1:4" ht="18" customHeight="1">
      <c r="A36" s="47" t="s">
        <v>163</v>
      </c>
      <c r="B36" s="38" t="s">
        <v>467</v>
      </c>
      <c r="C36" s="38" t="s">
        <v>224</v>
      </c>
      <c r="D36" s="35">
        <f>SUM(прил5!F339+прил5!F325)</f>
        <v>1362027</v>
      </c>
    </row>
    <row r="37" spans="1:4" ht="31.5" customHeight="1" hidden="1">
      <c r="A37" s="47" t="s">
        <v>226</v>
      </c>
      <c r="B37" s="38" t="s">
        <v>468</v>
      </c>
      <c r="C37" s="38" t="s">
        <v>225</v>
      </c>
      <c r="D37" s="35">
        <v>682083</v>
      </c>
    </row>
    <row r="38" spans="1:4" ht="15.75" customHeight="1" hidden="1">
      <c r="A38" s="17"/>
      <c r="B38" s="22"/>
      <c r="C38" s="22"/>
      <c r="D38" s="63"/>
    </row>
    <row r="39" spans="1:4" ht="15" customHeight="1" hidden="1">
      <c r="A39" s="17"/>
      <c r="B39" s="22"/>
      <c r="C39" s="22"/>
      <c r="D39" s="63"/>
    </row>
    <row r="40" spans="1:4" ht="15" customHeight="1">
      <c r="A40" s="47" t="s">
        <v>226</v>
      </c>
      <c r="B40" s="38" t="s">
        <v>468</v>
      </c>
      <c r="C40" s="38" t="s">
        <v>225</v>
      </c>
      <c r="D40" s="63">
        <f>SUM(прил5!F326+прил5!F340)</f>
        <v>685783</v>
      </c>
    </row>
    <row r="41" spans="1:4" ht="33.75" customHeight="1">
      <c r="A41" s="47" t="s">
        <v>80</v>
      </c>
      <c r="B41" s="40" t="s">
        <v>477</v>
      </c>
      <c r="C41" s="38"/>
      <c r="D41" s="35">
        <f>SUM(D42)</f>
        <v>776045</v>
      </c>
    </row>
    <row r="42" spans="1:4" ht="32.25" customHeight="1">
      <c r="A42" s="47" t="s">
        <v>478</v>
      </c>
      <c r="B42" s="40" t="s">
        <v>479</v>
      </c>
      <c r="C42" s="38"/>
      <c r="D42" s="35">
        <f>SUM(D43)</f>
        <v>776045</v>
      </c>
    </row>
    <row r="43" spans="1:4" ht="15.75" customHeight="1">
      <c r="A43" s="47" t="s">
        <v>247</v>
      </c>
      <c r="B43" s="40" t="s">
        <v>480</v>
      </c>
      <c r="C43" s="38" t="s">
        <v>246</v>
      </c>
      <c r="D43" s="35">
        <f>SUM(прил5!F353)</f>
        <v>776045</v>
      </c>
    </row>
    <row r="44" spans="1:4" ht="31.5" customHeight="1">
      <c r="A44" s="7" t="s">
        <v>284</v>
      </c>
      <c r="B44" s="21" t="s">
        <v>324</v>
      </c>
      <c r="C44" s="21"/>
      <c r="D44" s="91">
        <f>SUM(D45+D55+D74)</f>
        <v>29601117</v>
      </c>
    </row>
    <row r="45" spans="1:4" ht="31.5" customHeight="1">
      <c r="A45" s="41" t="s">
        <v>325</v>
      </c>
      <c r="B45" s="39" t="s">
        <v>326</v>
      </c>
      <c r="C45" s="33"/>
      <c r="D45" s="63">
        <f>SUM(D46+D49+D52)</f>
        <v>1584400</v>
      </c>
    </row>
    <row r="46" spans="1:4" ht="31.5" customHeight="1">
      <c r="A46" s="41" t="s">
        <v>327</v>
      </c>
      <c r="B46" s="39" t="s">
        <v>328</v>
      </c>
      <c r="C46" s="33"/>
      <c r="D46" s="63">
        <f>SUM(D47)</f>
        <v>1422000</v>
      </c>
    </row>
    <row r="47" spans="1:4" s="2" customFormat="1" ht="32.25" customHeight="1">
      <c r="A47" s="17" t="s">
        <v>303</v>
      </c>
      <c r="B47" s="39" t="s">
        <v>329</v>
      </c>
      <c r="C47" s="33"/>
      <c r="D47" s="63">
        <f>SUM(D48)</f>
        <v>1422000</v>
      </c>
    </row>
    <row r="48" spans="1:4" s="2" customFormat="1" ht="48" customHeight="1">
      <c r="A48" s="17" t="s">
        <v>294</v>
      </c>
      <c r="B48" s="39" t="s">
        <v>329</v>
      </c>
      <c r="C48" s="33" t="s">
        <v>221</v>
      </c>
      <c r="D48" s="63">
        <f>SUM(прил6!G34)</f>
        <v>1422000</v>
      </c>
    </row>
    <row r="49" spans="1:4" s="2" customFormat="1" ht="37.5" customHeight="1">
      <c r="A49" s="41" t="s">
        <v>356</v>
      </c>
      <c r="B49" s="39" t="s">
        <v>104</v>
      </c>
      <c r="C49" s="33"/>
      <c r="D49" s="63">
        <f>SUM(D50)</f>
        <v>112400</v>
      </c>
    </row>
    <row r="50" spans="1:4" s="2" customFormat="1" ht="30.75" customHeight="1">
      <c r="A50" s="17" t="s">
        <v>298</v>
      </c>
      <c r="B50" s="39" t="s">
        <v>103</v>
      </c>
      <c r="C50" s="33"/>
      <c r="D50" s="63">
        <f>SUM(D51)</f>
        <v>112400</v>
      </c>
    </row>
    <row r="51" spans="1:4" s="2" customFormat="1" ht="31.5" customHeight="1">
      <c r="A51" s="17" t="s">
        <v>313</v>
      </c>
      <c r="B51" s="39" t="s">
        <v>103</v>
      </c>
      <c r="C51" s="33" t="s">
        <v>306</v>
      </c>
      <c r="D51" s="63">
        <f>SUM(прил5!F80)</f>
        <v>112400</v>
      </c>
    </row>
    <row r="52" spans="1:4" s="2" customFormat="1" ht="30.75" customHeight="1">
      <c r="A52" s="17" t="s">
        <v>52</v>
      </c>
      <c r="B52" s="39" t="s">
        <v>53</v>
      </c>
      <c r="C52" s="33"/>
      <c r="D52" s="35">
        <f>SUM(D53)</f>
        <v>50000</v>
      </c>
    </row>
    <row r="53" spans="1:4" s="2" customFormat="1" ht="21" customHeight="1">
      <c r="A53" s="17" t="s">
        <v>200</v>
      </c>
      <c r="B53" s="39" t="s">
        <v>74</v>
      </c>
      <c r="C53" s="33"/>
      <c r="D53" s="35">
        <f>SUM(D54)</f>
        <v>50000</v>
      </c>
    </row>
    <row r="54" spans="1:4" s="2" customFormat="1" ht="19.5" customHeight="1">
      <c r="A54" s="47" t="s">
        <v>163</v>
      </c>
      <c r="B54" s="40" t="s">
        <v>74</v>
      </c>
      <c r="C54" s="33" t="s">
        <v>224</v>
      </c>
      <c r="D54" s="35">
        <f>SUM(прил5!F83)</f>
        <v>50000</v>
      </c>
    </row>
    <row r="55" spans="1:4" s="2" customFormat="1" ht="44.25" customHeight="1">
      <c r="A55" s="47" t="s">
        <v>471</v>
      </c>
      <c r="B55" s="40" t="s">
        <v>472</v>
      </c>
      <c r="C55" s="38"/>
      <c r="D55" s="35">
        <f>SUM(D56+D59+D63+D70)</f>
        <v>9834683</v>
      </c>
    </row>
    <row r="56" spans="1:4" s="2" customFormat="1" ht="32.25" customHeight="1">
      <c r="A56" s="47" t="s">
        <v>79</v>
      </c>
      <c r="B56" s="40" t="s">
        <v>473</v>
      </c>
      <c r="C56" s="38"/>
      <c r="D56" s="35">
        <f>SUM(D57)</f>
        <v>258562</v>
      </c>
    </row>
    <row r="57" spans="1:4" s="2" customFormat="1" ht="19.5" customHeight="1">
      <c r="A57" s="47" t="s">
        <v>275</v>
      </c>
      <c r="B57" s="40" t="s">
        <v>474</v>
      </c>
      <c r="C57" s="38"/>
      <c r="D57" s="35">
        <f>SUM(D58)</f>
        <v>258562</v>
      </c>
    </row>
    <row r="58" spans="1:4" s="2" customFormat="1" ht="21.75" customHeight="1">
      <c r="A58" s="47" t="s">
        <v>247</v>
      </c>
      <c r="B58" s="40" t="s">
        <v>475</v>
      </c>
      <c r="C58" s="38" t="s">
        <v>246</v>
      </c>
      <c r="D58" s="35">
        <f>SUM(прил5!F347)</f>
        <v>258562</v>
      </c>
    </row>
    <row r="59" spans="1:4" s="2" customFormat="1" ht="17.25" customHeight="1">
      <c r="A59" s="47" t="s">
        <v>81</v>
      </c>
      <c r="B59" s="40" t="s">
        <v>481</v>
      </c>
      <c r="C59" s="38"/>
      <c r="D59" s="35">
        <f>SUM(D60)</f>
        <v>284621</v>
      </c>
    </row>
    <row r="60" spans="1:4" ht="31.5" customHeight="1">
      <c r="A60" s="47" t="s">
        <v>494</v>
      </c>
      <c r="B60" s="40" t="s">
        <v>485</v>
      </c>
      <c r="C60" s="38"/>
      <c r="D60" s="35">
        <f>SUM(D62+D61)</f>
        <v>284621</v>
      </c>
    </row>
    <row r="61" spans="1:4" ht="19.5" customHeight="1">
      <c r="A61" s="47" t="s">
        <v>163</v>
      </c>
      <c r="B61" s="40" t="s">
        <v>485</v>
      </c>
      <c r="C61" s="38" t="s">
        <v>224</v>
      </c>
      <c r="D61" s="35">
        <f>SUM(прил5!F358)</f>
        <v>6200</v>
      </c>
    </row>
    <row r="62" spans="1:4" ht="17.25" customHeight="1">
      <c r="A62" s="47" t="s">
        <v>247</v>
      </c>
      <c r="B62" s="40" t="s">
        <v>485</v>
      </c>
      <c r="C62" s="38" t="s">
        <v>246</v>
      </c>
      <c r="D62" s="35">
        <f>SUM(прил5!F359)</f>
        <v>278421</v>
      </c>
    </row>
    <row r="63" spans="1:4" ht="37.5" customHeight="1">
      <c r="A63" s="47" t="s">
        <v>486</v>
      </c>
      <c r="B63" s="40" t="s">
        <v>487</v>
      </c>
      <c r="C63" s="38"/>
      <c r="D63" s="35">
        <f>SUM(D67+D64)</f>
        <v>8480754</v>
      </c>
    </row>
    <row r="64" spans="1:4" ht="15">
      <c r="A64" s="65" t="s">
        <v>277</v>
      </c>
      <c r="B64" s="40" t="s">
        <v>488</v>
      </c>
      <c r="C64" s="38"/>
      <c r="D64" s="35">
        <f>SUM(D66+D65)</f>
        <v>5980754</v>
      </c>
    </row>
    <row r="65" spans="1:4" ht="19.5" customHeight="1">
      <c r="A65" s="47" t="s">
        <v>163</v>
      </c>
      <c r="B65" s="40" t="s">
        <v>488</v>
      </c>
      <c r="C65" s="38" t="s">
        <v>224</v>
      </c>
      <c r="D65" s="35">
        <f>SUM(прил5!F362)</f>
        <v>103000</v>
      </c>
    </row>
    <row r="66" spans="1:4" ht="16.5" customHeight="1">
      <c r="A66" s="47" t="s">
        <v>247</v>
      </c>
      <c r="B66" s="40" t="s">
        <v>489</v>
      </c>
      <c r="C66" s="38" t="s">
        <v>246</v>
      </c>
      <c r="D66" s="35">
        <f>SUM(прил5!F363)</f>
        <v>5877754</v>
      </c>
    </row>
    <row r="67" spans="1:4" ht="15">
      <c r="A67" s="47" t="s">
        <v>278</v>
      </c>
      <c r="B67" s="40" t="s">
        <v>490</v>
      </c>
      <c r="C67" s="38"/>
      <c r="D67" s="35">
        <f>SUM(D69+D68)</f>
        <v>2500000</v>
      </c>
    </row>
    <row r="68" spans="1:4" ht="15">
      <c r="A68" s="47" t="s">
        <v>163</v>
      </c>
      <c r="B68" s="40" t="s">
        <v>491</v>
      </c>
      <c r="C68" s="38" t="s">
        <v>224</v>
      </c>
      <c r="D68" s="35">
        <f>SUM(прил5!F365)</f>
        <v>50000</v>
      </c>
    </row>
    <row r="69" spans="1:4" ht="15">
      <c r="A69" s="47" t="s">
        <v>247</v>
      </c>
      <c r="B69" s="40" t="s">
        <v>491</v>
      </c>
      <c r="C69" s="38" t="s">
        <v>246</v>
      </c>
      <c r="D69" s="35">
        <f>SUM(прил5!F366)</f>
        <v>2450000</v>
      </c>
    </row>
    <row r="70" spans="1:4" ht="30">
      <c r="A70" s="47" t="s">
        <v>108</v>
      </c>
      <c r="B70" s="40" t="s">
        <v>492</v>
      </c>
      <c r="C70" s="38"/>
      <c r="D70" s="35">
        <f>SUM(D71)</f>
        <v>810746</v>
      </c>
    </row>
    <row r="71" spans="1:4" ht="30">
      <c r="A71" s="47" t="s">
        <v>276</v>
      </c>
      <c r="B71" s="40" t="s">
        <v>493</v>
      </c>
      <c r="C71" s="38"/>
      <c r="D71" s="35">
        <f>SUM(D72:D73)</f>
        <v>810746</v>
      </c>
    </row>
    <row r="72" spans="1:4" ht="15">
      <c r="A72" s="47" t="s">
        <v>163</v>
      </c>
      <c r="B72" s="40" t="s">
        <v>493</v>
      </c>
      <c r="C72" s="38" t="s">
        <v>224</v>
      </c>
      <c r="D72" s="35">
        <f>SUM(прил5!F369)</f>
        <v>25000</v>
      </c>
    </row>
    <row r="73" spans="1:4" ht="15">
      <c r="A73" s="47" t="s">
        <v>247</v>
      </c>
      <c r="B73" s="40" t="s">
        <v>495</v>
      </c>
      <c r="C73" s="38" t="s">
        <v>246</v>
      </c>
      <c r="D73" s="35">
        <f>SUM(прил5!F370)</f>
        <v>785746</v>
      </c>
    </row>
    <row r="74" spans="1:4" ht="44.25" customHeight="1">
      <c r="A74" s="17" t="s">
        <v>161</v>
      </c>
      <c r="B74" s="39" t="s">
        <v>330</v>
      </c>
      <c r="C74" s="33"/>
      <c r="D74" s="35">
        <f>SUM(D75+D78+D83)</f>
        <v>18182034</v>
      </c>
    </row>
    <row r="75" spans="1:4" ht="30" customHeight="1">
      <c r="A75" s="47" t="s">
        <v>133</v>
      </c>
      <c r="B75" s="40" t="s">
        <v>483</v>
      </c>
      <c r="C75" s="38"/>
      <c r="D75" s="35">
        <f>SUM(D76)</f>
        <v>4083357</v>
      </c>
    </row>
    <row r="76" spans="1:4" ht="16.5" customHeight="1">
      <c r="A76" s="47" t="s">
        <v>482</v>
      </c>
      <c r="B76" s="40" t="s">
        <v>484</v>
      </c>
      <c r="C76" s="38"/>
      <c r="D76" s="35">
        <f>SUM(D77)</f>
        <v>4083357</v>
      </c>
    </row>
    <row r="77" spans="1:4" ht="15.75" customHeight="1">
      <c r="A77" s="47" t="s">
        <v>247</v>
      </c>
      <c r="B77" s="40" t="s">
        <v>484</v>
      </c>
      <c r="C77" s="38" t="s">
        <v>246</v>
      </c>
      <c r="D77" s="35">
        <f>SUM(прил5!F374)</f>
        <v>4083357</v>
      </c>
    </row>
    <row r="78" spans="1:4" ht="30">
      <c r="A78" s="17" t="s">
        <v>331</v>
      </c>
      <c r="B78" s="39" t="s">
        <v>332</v>
      </c>
      <c r="C78" s="33"/>
      <c r="D78" s="35">
        <f>SUM(D79+D81)</f>
        <v>948000</v>
      </c>
    </row>
    <row r="79" spans="1:4" ht="32.25" customHeight="1">
      <c r="A79" s="17" t="s">
        <v>295</v>
      </c>
      <c r="B79" s="39" t="s">
        <v>333</v>
      </c>
      <c r="C79" s="33"/>
      <c r="D79" s="35">
        <f>SUM(D80:D80)</f>
        <v>711000</v>
      </c>
    </row>
    <row r="80" spans="1:4" ht="45">
      <c r="A80" s="17" t="s">
        <v>294</v>
      </c>
      <c r="B80" s="39" t="s">
        <v>334</v>
      </c>
      <c r="C80" s="33" t="s">
        <v>221</v>
      </c>
      <c r="D80" s="35">
        <f>SUM(прил5!F36)</f>
        <v>711000</v>
      </c>
    </row>
    <row r="81" spans="1:4" ht="30">
      <c r="A81" s="17" t="s">
        <v>267</v>
      </c>
      <c r="B81" s="39" t="s">
        <v>335</v>
      </c>
      <c r="C81" s="33"/>
      <c r="D81" s="35">
        <f>SUM(D82)</f>
        <v>237000</v>
      </c>
    </row>
    <row r="82" spans="1:4" ht="45">
      <c r="A82" s="17" t="s">
        <v>294</v>
      </c>
      <c r="B82" s="39" t="s">
        <v>335</v>
      </c>
      <c r="C82" s="33" t="s">
        <v>221</v>
      </c>
      <c r="D82" s="35">
        <f>SUM(прил5!F38)</f>
        <v>237000</v>
      </c>
    </row>
    <row r="83" spans="1:4" ht="32.25" customHeight="1">
      <c r="A83" s="17" t="s">
        <v>506</v>
      </c>
      <c r="B83" s="40" t="s">
        <v>507</v>
      </c>
      <c r="C83" s="38"/>
      <c r="D83" s="35">
        <f>SUM(D84)</f>
        <v>13150677</v>
      </c>
    </row>
    <row r="84" spans="1:4" ht="35.25" customHeight="1">
      <c r="A84" s="47" t="s">
        <v>280</v>
      </c>
      <c r="B84" s="40" t="s">
        <v>508</v>
      </c>
      <c r="C84" s="38"/>
      <c r="D84" s="35">
        <f>SUM(D85)</f>
        <v>13150677</v>
      </c>
    </row>
    <row r="85" spans="1:4" ht="15">
      <c r="A85" s="47" t="s">
        <v>247</v>
      </c>
      <c r="B85" s="40" t="s">
        <v>509</v>
      </c>
      <c r="C85" s="38" t="s">
        <v>246</v>
      </c>
      <c r="D85" s="35">
        <f>SUM(прил5!F395)</f>
        <v>13150677</v>
      </c>
    </row>
    <row r="86" spans="1:6" ht="32.25" customHeight="1">
      <c r="A86" s="53" t="s">
        <v>436</v>
      </c>
      <c r="B86" s="42" t="s">
        <v>434</v>
      </c>
      <c r="C86" s="43"/>
      <c r="D86" s="34">
        <f>SUM(D87+D110+D131+D137)</f>
        <v>295917395</v>
      </c>
      <c r="F86" s="30"/>
    </row>
    <row r="87" spans="1:4" ht="52.5" customHeight="1">
      <c r="A87" s="47" t="s">
        <v>46</v>
      </c>
      <c r="B87" s="40" t="s">
        <v>513</v>
      </c>
      <c r="C87" s="38"/>
      <c r="D87" s="50">
        <f>SUM(D88+D97)</f>
        <v>71389433</v>
      </c>
    </row>
    <row r="88" spans="1:4" ht="36.75" customHeight="1">
      <c r="A88" s="47" t="s">
        <v>12</v>
      </c>
      <c r="B88" s="38" t="s">
        <v>11</v>
      </c>
      <c r="C88" s="38"/>
      <c r="D88" s="35">
        <f>SUM(D89+D91+D95)</f>
        <v>7434786</v>
      </c>
    </row>
    <row r="89" spans="1:4" ht="34.5" customHeight="1">
      <c r="A89" s="47" t="s">
        <v>208</v>
      </c>
      <c r="B89" s="38" t="s">
        <v>13</v>
      </c>
      <c r="C89" s="38"/>
      <c r="D89" s="35">
        <f>SUM(D90)</f>
        <v>71182</v>
      </c>
    </row>
    <row r="90" spans="1:4" ht="47.25" customHeight="1">
      <c r="A90" s="47" t="s">
        <v>202</v>
      </c>
      <c r="B90" s="38" t="s">
        <v>13</v>
      </c>
      <c r="C90" s="38" t="s">
        <v>221</v>
      </c>
      <c r="D90" s="35">
        <f>SUM(прил5!F300)</f>
        <v>71182</v>
      </c>
    </row>
    <row r="91" spans="1:4" ht="21" customHeight="1">
      <c r="A91" s="47" t="s">
        <v>299</v>
      </c>
      <c r="B91" s="38" t="s">
        <v>14</v>
      </c>
      <c r="C91" s="38"/>
      <c r="D91" s="35">
        <f>SUM(D92:D94)</f>
        <v>7313604</v>
      </c>
    </row>
    <row r="92" spans="1:4" ht="42.75" customHeight="1">
      <c r="A92" s="47" t="s">
        <v>294</v>
      </c>
      <c r="B92" s="38" t="s">
        <v>516</v>
      </c>
      <c r="C92" s="38" t="s">
        <v>221</v>
      </c>
      <c r="D92" s="35">
        <f>SUM(прил5!F302)</f>
        <v>6658100</v>
      </c>
    </row>
    <row r="93" spans="1:4" ht="15.75" customHeight="1">
      <c r="A93" s="47" t="s">
        <v>163</v>
      </c>
      <c r="B93" s="38" t="s">
        <v>15</v>
      </c>
      <c r="C93" s="38" t="s">
        <v>224</v>
      </c>
      <c r="D93" s="35">
        <f>SUM(прил5!F303)</f>
        <v>639120</v>
      </c>
    </row>
    <row r="94" spans="1:4" ht="18" customHeight="1">
      <c r="A94" s="47" t="s">
        <v>226</v>
      </c>
      <c r="B94" s="38" t="s">
        <v>15</v>
      </c>
      <c r="C94" s="38" t="s">
        <v>225</v>
      </c>
      <c r="D94" s="35">
        <f>SUM(прил5!F304)</f>
        <v>16384</v>
      </c>
    </row>
    <row r="95" spans="1:4" ht="18" customHeight="1">
      <c r="A95" s="96" t="s">
        <v>141</v>
      </c>
      <c r="B95" s="38" t="s">
        <v>145</v>
      </c>
      <c r="C95" s="38"/>
      <c r="D95" s="35">
        <f>SUM(D96)</f>
        <v>50000</v>
      </c>
    </row>
    <row r="96" spans="1:4" ht="18" customHeight="1">
      <c r="A96" s="47" t="s">
        <v>163</v>
      </c>
      <c r="B96" s="38" t="s">
        <v>145</v>
      </c>
      <c r="C96" s="38" t="s">
        <v>224</v>
      </c>
      <c r="D96" s="35">
        <v>50000</v>
      </c>
    </row>
    <row r="97" spans="1:4" ht="27.75" customHeight="1">
      <c r="A97" s="47" t="s">
        <v>517</v>
      </c>
      <c r="B97" s="40" t="s">
        <v>520</v>
      </c>
      <c r="C97" s="38"/>
      <c r="D97" s="50">
        <f>SUM(D98+D105+D108+D101+D103)</f>
        <v>63954647</v>
      </c>
    </row>
    <row r="98" spans="1:4" ht="15">
      <c r="A98" s="47" t="s">
        <v>299</v>
      </c>
      <c r="B98" s="40" t="s">
        <v>521</v>
      </c>
      <c r="C98" s="38"/>
      <c r="D98" s="50">
        <f>SUM(D99:D100)</f>
        <v>55911924</v>
      </c>
    </row>
    <row r="99" spans="1:4" ht="15">
      <c r="A99" s="47" t="s">
        <v>163</v>
      </c>
      <c r="B99" s="40" t="s">
        <v>519</v>
      </c>
      <c r="C99" s="38" t="s">
        <v>224</v>
      </c>
      <c r="D99" s="35">
        <f>SUM(прил5!F251+прил5!F231)</f>
        <v>51862449</v>
      </c>
    </row>
    <row r="100" spans="1:4" ht="15">
      <c r="A100" s="47" t="s">
        <v>226</v>
      </c>
      <c r="B100" s="40" t="s">
        <v>519</v>
      </c>
      <c r="C100" s="38" t="s">
        <v>225</v>
      </c>
      <c r="D100" s="35">
        <f>SUM(прил5!F232+прил5!F252)</f>
        <v>4049475</v>
      </c>
    </row>
    <row r="101" spans="1:4" ht="30">
      <c r="A101" s="93" t="s">
        <v>175</v>
      </c>
      <c r="B101" s="40" t="s">
        <v>174</v>
      </c>
      <c r="C101" s="38"/>
      <c r="D101" s="35">
        <f>SUM(D102)</f>
        <v>1278000</v>
      </c>
    </row>
    <row r="102" spans="1:4" ht="15">
      <c r="A102" s="44" t="s">
        <v>163</v>
      </c>
      <c r="B102" s="40" t="s">
        <v>174</v>
      </c>
      <c r="C102" s="38" t="s">
        <v>224</v>
      </c>
      <c r="D102" s="35">
        <f>SUM(прил5!F254)</f>
        <v>1278000</v>
      </c>
    </row>
    <row r="103" spans="1:4" ht="15">
      <c r="A103" s="93" t="s">
        <v>177</v>
      </c>
      <c r="B103" s="40" t="s">
        <v>176</v>
      </c>
      <c r="C103" s="38"/>
      <c r="D103" s="35">
        <f>SUM(D104)</f>
        <v>1818000</v>
      </c>
    </row>
    <row r="104" spans="1:4" ht="15">
      <c r="A104" s="44" t="s">
        <v>163</v>
      </c>
      <c r="B104" s="40" t="s">
        <v>176</v>
      </c>
      <c r="C104" s="38" t="s">
        <v>224</v>
      </c>
      <c r="D104" s="35">
        <f>SUM(прил5!F256)</f>
        <v>1818000</v>
      </c>
    </row>
    <row r="105" spans="1:4" ht="30">
      <c r="A105" s="93" t="s">
        <v>148</v>
      </c>
      <c r="B105" s="40" t="s">
        <v>150</v>
      </c>
      <c r="C105" s="38"/>
      <c r="D105" s="35">
        <f>SUM(D106:D107)</f>
        <v>1449873</v>
      </c>
    </row>
    <row r="106" spans="1:4" ht="45">
      <c r="A106" s="47" t="s">
        <v>294</v>
      </c>
      <c r="B106" s="40" t="s">
        <v>149</v>
      </c>
      <c r="C106" s="38" t="s">
        <v>221</v>
      </c>
      <c r="D106" s="35">
        <f>SUM(прил5!F258+прил5!F234)</f>
        <v>1358841</v>
      </c>
    </row>
    <row r="107" spans="1:4" ht="15">
      <c r="A107" s="47" t="s">
        <v>247</v>
      </c>
      <c r="B107" s="40" t="s">
        <v>149</v>
      </c>
      <c r="C107" s="38" t="s">
        <v>246</v>
      </c>
      <c r="D107" s="35">
        <f>SUM(прил5!F259)</f>
        <v>91032</v>
      </c>
    </row>
    <row r="108" spans="1:4" ht="48" customHeight="1">
      <c r="A108" s="93" t="s">
        <v>151</v>
      </c>
      <c r="B108" s="40" t="s">
        <v>152</v>
      </c>
      <c r="C108" s="38"/>
      <c r="D108" s="35">
        <f>SUM(D109)</f>
        <v>3496850</v>
      </c>
    </row>
    <row r="109" spans="1:4" ht="15">
      <c r="A109" s="47" t="s">
        <v>163</v>
      </c>
      <c r="B109" s="40" t="s">
        <v>153</v>
      </c>
      <c r="C109" s="38" t="s">
        <v>224</v>
      </c>
      <c r="D109" s="35">
        <f>SUM(прил5!F261)</f>
        <v>3496850</v>
      </c>
    </row>
    <row r="110" spans="1:4" ht="32.25" customHeight="1">
      <c r="A110" s="53" t="s">
        <v>162</v>
      </c>
      <c r="B110" s="42" t="s">
        <v>435</v>
      </c>
      <c r="C110" s="43"/>
      <c r="D110" s="34">
        <f>SUM(D111+D117+D123+D127)</f>
        <v>210204350</v>
      </c>
    </row>
    <row r="111" spans="1:4" ht="20.25" customHeight="1">
      <c r="A111" s="47" t="s">
        <v>439</v>
      </c>
      <c r="B111" s="40" t="s">
        <v>438</v>
      </c>
      <c r="C111" s="38"/>
      <c r="D111" s="35">
        <f>SUM(D112+D115)</f>
        <v>36290371</v>
      </c>
    </row>
    <row r="112" spans="1:4" ht="51" customHeight="1">
      <c r="A112" s="47" t="s">
        <v>300</v>
      </c>
      <c r="B112" s="40" t="s">
        <v>510</v>
      </c>
      <c r="C112" s="38"/>
      <c r="D112" s="35">
        <f>SUM(D113:D114)</f>
        <v>27235771</v>
      </c>
    </row>
    <row r="113" spans="1:4" ht="51" customHeight="1">
      <c r="A113" s="47" t="s">
        <v>294</v>
      </c>
      <c r="B113" s="40" t="s">
        <v>510</v>
      </c>
      <c r="C113" s="38" t="s">
        <v>221</v>
      </c>
      <c r="D113" s="35">
        <f>SUM(прил5!F238)</f>
        <v>27075012</v>
      </c>
    </row>
    <row r="114" spans="1:4" ht="19.5" customHeight="1">
      <c r="A114" s="47" t="s">
        <v>163</v>
      </c>
      <c r="B114" s="40" t="s">
        <v>511</v>
      </c>
      <c r="C114" s="38" t="s">
        <v>224</v>
      </c>
      <c r="D114" s="35">
        <f>SUM(прил5!F239)</f>
        <v>160759</v>
      </c>
    </row>
    <row r="115" spans="1:4" ht="18.75" customHeight="1">
      <c r="A115" s="47" t="s">
        <v>299</v>
      </c>
      <c r="B115" s="40" t="s">
        <v>514</v>
      </c>
      <c r="C115" s="38"/>
      <c r="D115" s="35">
        <f>SUM(D116:D116)</f>
        <v>9054600</v>
      </c>
    </row>
    <row r="116" spans="1:4" ht="51" customHeight="1">
      <c r="A116" s="47" t="s">
        <v>294</v>
      </c>
      <c r="B116" s="40" t="s">
        <v>515</v>
      </c>
      <c r="C116" s="38" t="s">
        <v>221</v>
      </c>
      <c r="D116" s="35">
        <f>SUM(прил5!F241)</f>
        <v>9054600</v>
      </c>
    </row>
    <row r="117" spans="1:4" ht="21.75" customHeight="1">
      <c r="A117" s="47" t="s">
        <v>522</v>
      </c>
      <c r="B117" s="40" t="s">
        <v>518</v>
      </c>
      <c r="C117" s="38"/>
      <c r="D117" s="35">
        <f>SUM(D118+D121)</f>
        <v>159235040</v>
      </c>
    </row>
    <row r="118" spans="1:4" ht="77.25" customHeight="1">
      <c r="A118" s="47" t="s">
        <v>207</v>
      </c>
      <c r="B118" s="40" t="s">
        <v>523</v>
      </c>
      <c r="C118" s="38"/>
      <c r="D118" s="35">
        <f>SUM(D119:D120)</f>
        <v>156927684</v>
      </c>
    </row>
    <row r="119" spans="1:4" ht="45">
      <c r="A119" s="47" t="s">
        <v>294</v>
      </c>
      <c r="B119" s="40" t="s">
        <v>524</v>
      </c>
      <c r="C119" s="38" t="s">
        <v>221</v>
      </c>
      <c r="D119" s="35">
        <f>SUM(прил5!F270)</f>
        <v>150349559</v>
      </c>
    </row>
    <row r="120" spans="1:4" ht="15">
      <c r="A120" s="47" t="s">
        <v>163</v>
      </c>
      <c r="B120" s="40" t="s">
        <v>524</v>
      </c>
      <c r="C120" s="38" t="s">
        <v>224</v>
      </c>
      <c r="D120" s="35">
        <f>SUM(прил5!F271)</f>
        <v>6578125</v>
      </c>
    </row>
    <row r="121" spans="1:4" ht="15">
      <c r="A121" s="47" t="s">
        <v>315</v>
      </c>
      <c r="B121" s="40" t="s">
        <v>525</v>
      </c>
      <c r="C121" s="38"/>
      <c r="D121" s="35">
        <f>SUM(D122)</f>
        <v>2307356</v>
      </c>
    </row>
    <row r="122" spans="1:4" ht="45">
      <c r="A122" s="47" t="s">
        <v>294</v>
      </c>
      <c r="B122" s="40" t="s">
        <v>525</v>
      </c>
      <c r="C122" s="38" t="s">
        <v>221</v>
      </c>
      <c r="D122" s="35">
        <f>SUM(прил5!F273)</f>
        <v>2307356</v>
      </c>
    </row>
    <row r="123" spans="1:4" ht="30">
      <c r="A123" s="47" t="s">
        <v>498</v>
      </c>
      <c r="B123" s="40" t="s">
        <v>499</v>
      </c>
      <c r="C123" s="38"/>
      <c r="D123" s="35">
        <f>SUM(D124)</f>
        <v>2321301</v>
      </c>
    </row>
    <row r="124" spans="1:4" ht="45" customHeight="1">
      <c r="A124" s="47" t="s">
        <v>501</v>
      </c>
      <c r="B124" s="40" t="s">
        <v>500</v>
      </c>
      <c r="C124" s="38"/>
      <c r="D124" s="35">
        <f>SUM(D125:D126)</f>
        <v>2321301</v>
      </c>
    </row>
    <row r="125" spans="1:4" ht="15">
      <c r="A125" s="47" t="s">
        <v>163</v>
      </c>
      <c r="B125" s="40" t="s">
        <v>500</v>
      </c>
      <c r="C125" s="38" t="s">
        <v>224</v>
      </c>
      <c r="D125" s="35">
        <f>SUM(прил5!F379)</f>
        <v>8195</v>
      </c>
    </row>
    <row r="126" spans="1:4" ht="15">
      <c r="A126" s="47" t="s">
        <v>247</v>
      </c>
      <c r="B126" s="40" t="s">
        <v>500</v>
      </c>
      <c r="C126" s="38" t="s">
        <v>246</v>
      </c>
      <c r="D126" s="35">
        <f>SUM(прил5!F380)</f>
        <v>2313106</v>
      </c>
    </row>
    <row r="127" spans="1:4" ht="30">
      <c r="A127" s="47" t="s">
        <v>502</v>
      </c>
      <c r="B127" s="40" t="s">
        <v>503</v>
      </c>
      <c r="C127" s="38"/>
      <c r="D127" s="35">
        <f>SUM(D128)</f>
        <v>12357638</v>
      </c>
    </row>
    <row r="128" spans="1:4" ht="42.75" customHeight="1">
      <c r="A128" s="47" t="s">
        <v>501</v>
      </c>
      <c r="B128" s="40" t="s">
        <v>504</v>
      </c>
      <c r="C128" s="38"/>
      <c r="D128" s="35">
        <f>SUM(D129:D130)</f>
        <v>12357638</v>
      </c>
    </row>
    <row r="129" spans="1:4" ht="15">
      <c r="A129" s="47" t="s">
        <v>163</v>
      </c>
      <c r="B129" s="40" t="s">
        <v>504</v>
      </c>
      <c r="C129" s="38" t="s">
        <v>224</v>
      </c>
      <c r="D129" s="35">
        <f>SUM(прил5!F383)</f>
        <v>21995</v>
      </c>
    </row>
    <row r="130" spans="1:4" ht="15">
      <c r="A130" s="47" t="s">
        <v>247</v>
      </c>
      <c r="B130" s="40" t="s">
        <v>504</v>
      </c>
      <c r="C130" s="38" t="s">
        <v>246</v>
      </c>
      <c r="D130" s="35">
        <f>SUM(прил5!F384)</f>
        <v>12335643</v>
      </c>
    </row>
    <row r="131" spans="1:4" ht="42" customHeight="1">
      <c r="A131" s="53" t="s">
        <v>526</v>
      </c>
      <c r="B131" s="42" t="s">
        <v>527</v>
      </c>
      <c r="C131" s="43"/>
      <c r="D131" s="34">
        <f>SUM(D132)</f>
        <v>13483612</v>
      </c>
    </row>
    <row r="132" spans="1:4" ht="30">
      <c r="A132" s="47" t="s">
        <v>528</v>
      </c>
      <c r="B132" s="40" t="s">
        <v>0</v>
      </c>
      <c r="C132" s="38"/>
      <c r="D132" s="35">
        <f>SUM(D133)</f>
        <v>13483612</v>
      </c>
    </row>
    <row r="133" spans="1:4" ht="15">
      <c r="A133" s="47" t="s">
        <v>299</v>
      </c>
      <c r="B133" s="40" t="s">
        <v>1</v>
      </c>
      <c r="C133" s="38"/>
      <c r="D133" s="35">
        <f>SUM(D134:D136)</f>
        <v>13483612</v>
      </c>
    </row>
    <row r="134" spans="1:4" ht="45">
      <c r="A134" s="47" t="s">
        <v>294</v>
      </c>
      <c r="B134" s="40" t="s">
        <v>1</v>
      </c>
      <c r="C134" s="38" t="s">
        <v>221</v>
      </c>
      <c r="D134" s="35">
        <f>SUM(прил5!F277)</f>
        <v>12521800</v>
      </c>
    </row>
    <row r="135" spans="1:4" ht="15">
      <c r="A135" s="47" t="s">
        <v>163</v>
      </c>
      <c r="B135" s="40" t="s">
        <v>1</v>
      </c>
      <c r="C135" s="38" t="s">
        <v>224</v>
      </c>
      <c r="D135" s="35">
        <f>SUM(прил5!F278)</f>
        <v>910155</v>
      </c>
    </row>
    <row r="136" spans="1:4" ht="15">
      <c r="A136" s="47" t="s">
        <v>226</v>
      </c>
      <c r="B136" s="40" t="s">
        <v>1</v>
      </c>
      <c r="C136" s="38" t="s">
        <v>225</v>
      </c>
      <c r="D136" s="35">
        <f>SUM(прил5!F279)</f>
        <v>51657</v>
      </c>
    </row>
    <row r="137" spans="1:4" ht="45.75" customHeight="1">
      <c r="A137" s="47" t="s">
        <v>160</v>
      </c>
      <c r="B137" s="40" t="s">
        <v>84</v>
      </c>
      <c r="C137" s="38"/>
      <c r="D137" s="35">
        <f>SUM(D138)</f>
        <v>840000</v>
      </c>
    </row>
    <row r="138" spans="1:4" ht="30">
      <c r="A138" s="47" t="s">
        <v>85</v>
      </c>
      <c r="B138" s="40" t="s">
        <v>86</v>
      </c>
      <c r="C138" s="38"/>
      <c r="D138" s="35">
        <f>SUM(D139)</f>
        <v>840000</v>
      </c>
    </row>
    <row r="139" spans="1:4" ht="15">
      <c r="A139" s="96" t="s">
        <v>141</v>
      </c>
      <c r="B139" s="40" t="s">
        <v>143</v>
      </c>
      <c r="C139" s="38"/>
      <c r="D139" s="35">
        <f>SUM(D140)</f>
        <v>840000</v>
      </c>
    </row>
    <row r="140" spans="1:4" ht="15">
      <c r="A140" s="47" t="s">
        <v>163</v>
      </c>
      <c r="B140" s="40" t="s">
        <v>143</v>
      </c>
      <c r="C140" s="38" t="s">
        <v>224</v>
      </c>
      <c r="D140" s="35">
        <f>SUM(прил5!F283+прил5!F245)</f>
        <v>840000</v>
      </c>
    </row>
    <row r="141" spans="1:4" ht="28.5">
      <c r="A141" s="66" t="s">
        <v>401</v>
      </c>
      <c r="B141" s="36" t="s">
        <v>402</v>
      </c>
      <c r="C141" s="32"/>
      <c r="D141" s="34">
        <f>SUM(D142+D146)</f>
        <v>384500</v>
      </c>
    </row>
    <row r="142" spans="1:4" ht="47.25" customHeight="1">
      <c r="A142" s="41" t="s">
        <v>107</v>
      </c>
      <c r="B142" s="39" t="s">
        <v>48</v>
      </c>
      <c r="C142" s="33"/>
      <c r="D142" s="35">
        <f>SUM(D143)</f>
        <v>26000</v>
      </c>
    </row>
    <row r="143" spans="1:4" ht="29.25" customHeight="1">
      <c r="A143" s="41" t="s">
        <v>51</v>
      </c>
      <c r="B143" s="39" t="s">
        <v>50</v>
      </c>
      <c r="C143" s="33"/>
      <c r="D143" s="35">
        <f>SUM(D144)</f>
        <v>26000</v>
      </c>
    </row>
    <row r="144" spans="1:4" ht="15">
      <c r="A144" s="41" t="s">
        <v>93</v>
      </c>
      <c r="B144" s="40" t="s">
        <v>94</v>
      </c>
      <c r="C144" s="38"/>
      <c r="D144" s="35">
        <f>SUM(D145)</f>
        <v>26000</v>
      </c>
    </row>
    <row r="145" spans="1:4" ht="15">
      <c r="A145" s="47" t="s">
        <v>163</v>
      </c>
      <c r="B145" s="40" t="s">
        <v>94</v>
      </c>
      <c r="C145" s="38" t="s">
        <v>224</v>
      </c>
      <c r="D145" s="35">
        <f>SUM(прил5!F160)</f>
        <v>26000</v>
      </c>
    </row>
    <row r="146" spans="1:4" ht="45">
      <c r="A146" s="17" t="s">
        <v>403</v>
      </c>
      <c r="B146" s="39" t="s">
        <v>404</v>
      </c>
      <c r="C146" s="33"/>
      <c r="D146" s="35">
        <f>SUM(D147)</f>
        <v>358500</v>
      </c>
    </row>
    <row r="147" spans="1:4" ht="30">
      <c r="A147" s="17" t="s">
        <v>405</v>
      </c>
      <c r="B147" s="39" t="s">
        <v>406</v>
      </c>
      <c r="C147" s="33"/>
      <c r="D147" s="35">
        <f>SUM(D148+D150)</f>
        <v>358500</v>
      </c>
    </row>
    <row r="148" spans="1:4" ht="15">
      <c r="A148" s="56" t="s">
        <v>407</v>
      </c>
      <c r="B148" s="39" t="s">
        <v>408</v>
      </c>
      <c r="C148" s="33"/>
      <c r="D148" s="35">
        <f>SUM(D149)</f>
        <v>194500</v>
      </c>
    </row>
    <row r="149" spans="1:4" ht="15">
      <c r="A149" s="47" t="s">
        <v>163</v>
      </c>
      <c r="B149" s="39" t="s">
        <v>409</v>
      </c>
      <c r="C149" s="33" t="s">
        <v>224</v>
      </c>
      <c r="D149" s="35">
        <f>SUM(прил5!F164)</f>
        <v>194500</v>
      </c>
    </row>
    <row r="150" spans="1:4" ht="15">
      <c r="A150" s="17" t="s">
        <v>410</v>
      </c>
      <c r="B150" s="39" t="s">
        <v>411</v>
      </c>
      <c r="C150" s="33"/>
      <c r="D150" s="35">
        <f>SUM(D151)</f>
        <v>164000</v>
      </c>
    </row>
    <row r="151" spans="1:4" ht="15">
      <c r="A151" s="47" t="s">
        <v>163</v>
      </c>
      <c r="B151" s="39" t="s">
        <v>411</v>
      </c>
      <c r="C151" s="33" t="s">
        <v>224</v>
      </c>
      <c r="D151" s="35">
        <f>SUM(прил5!F166)</f>
        <v>164000</v>
      </c>
    </row>
    <row r="152" spans="1:4" ht="36" customHeight="1">
      <c r="A152" s="53" t="s">
        <v>117</v>
      </c>
      <c r="B152" s="42" t="s">
        <v>115</v>
      </c>
      <c r="C152" s="43"/>
      <c r="D152" s="34">
        <f>SUM(D153)</f>
        <v>30000</v>
      </c>
    </row>
    <row r="153" spans="1:4" ht="27.75" customHeight="1">
      <c r="A153" s="44" t="s">
        <v>118</v>
      </c>
      <c r="B153" s="40" t="s">
        <v>116</v>
      </c>
      <c r="C153" s="38"/>
      <c r="D153" s="35">
        <f>SUM(D154)</f>
        <v>30000</v>
      </c>
    </row>
    <row r="154" spans="1:4" ht="15">
      <c r="A154" s="84" t="s">
        <v>120</v>
      </c>
      <c r="B154" s="40" t="s">
        <v>119</v>
      </c>
      <c r="C154" s="38"/>
      <c r="D154" s="35">
        <f>SUM(D156)</f>
        <v>30000</v>
      </c>
    </row>
    <row r="155" spans="1:4" ht="15">
      <c r="A155" s="84" t="s">
        <v>122</v>
      </c>
      <c r="B155" s="40" t="s">
        <v>121</v>
      </c>
      <c r="C155" s="38"/>
      <c r="D155" s="35">
        <f>SUM(D156)</f>
        <v>30000</v>
      </c>
    </row>
    <row r="156" spans="1:4" ht="15">
      <c r="A156" s="47" t="s">
        <v>163</v>
      </c>
      <c r="B156" s="40" t="s">
        <v>121</v>
      </c>
      <c r="C156" s="38" t="s">
        <v>224</v>
      </c>
      <c r="D156" s="35">
        <f>SUM(прил5!F266)</f>
        <v>30000</v>
      </c>
    </row>
    <row r="157" spans="1:4" ht="28.5">
      <c r="A157" s="53" t="s">
        <v>61</v>
      </c>
      <c r="B157" s="42" t="s">
        <v>60</v>
      </c>
      <c r="C157" s="32"/>
      <c r="D157" s="34">
        <f>SUM(D161+D158)</f>
        <v>910188</v>
      </c>
    </row>
    <row r="158" spans="1:4" ht="30" customHeight="1">
      <c r="A158" s="113" t="s">
        <v>171</v>
      </c>
      <c r="B158" s="42" t="s">
        <v>168</v>
      </c>
      <c r="C158" s="32"/>
      <c r="D158" s="34">
        <f>SUM(D159)</f>
        <v>238988</v>
      </c>
    </row>
    <row r="159" spans="1:256" ht="18" customHeight="1">
      <c r="A159" s="93" t="s">
        <v>172</v>
      </c>
      <c r="B159" s="107" t="s">
        <v>169</v>
      </c>
      <c r="C159" s="130"/>
      <c r="D159" s="131">
        <f>SUM(D160)</f>
        <v>238988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  <c r="EO159" s="93"/>
      <c r="EP159" s="93"/>
      <c r="EQ159" s="93"/>
      <c r="ER159" s="93"/>
      <c r="ES159" s="93"/>
      <c r="ET159" s="93"/>
      <c r="EU159" s="93"/>
      <c r="EV159" s="93"/>
      <c r="EW159" s="93"/>
      <c r="EX159" s="93"/>
      <c r="EY159" s="93"/>
      <c r="EZ159" s="93"/>
      <c r="FA159" s="93"/>
      <c r="FB159" s="93"/>
      <c r="FC159" s="93"/>
      <c r="FD159" s="93"/>
      <c r="FE159" s="93"/>
      <c r="FF159" s="93"/>
      <c r="FG159" s="93"/>
      <c r="FH159" s="93"/>
      <c r="FI159" s="93"/>
      <c r="FJ159" s="93"/>
      <c r="FK159" s="93"/>
      <c r="FL159" s="93"/>
      <c r="FM159" s="93"/>
      <c r="FN159" s="93"/>
      <c r="FO159" s="93"/>
      <c r="FP159" s="93"/>
      <c r="FQ159" s="93"/>
      <c r="FR159" s="93"/>
      <c r="FS159" s="93"/>
      <c r="FT159" s="93"/>
      <c r="FU159" s="93"/>
      <c r="FV159" s="93"/>
      <c r="FW159" s="93"/>
      <c r="FX159" s="93"/>
      <c r="FY159" s="93"/>
      <c r="FZ159" s="93"/>
      <c r="GA159" s="93"/>
      <c r="GB159" s="93"/>
      <c r="GC159" s="93"/>
      <c r="GD159" s="93"/>
      <c r="GE159" s="93"/>
      <c r="GF159" s="93"/>
      <c r="GG159" s="93"/>
      <c r="GH159" s="93"/>
      <c r="GI159" s="93"/>
      <c r="GJ159" s="93"/>
      <c r="GK159" s="93"/>
      <c r="GL159" s="93"/>
      <c r="GM159" s="93"/>
      <c r="GN159" s="93"/>
      <c r="GO159" s="93"/>
      <c r="GP159" s="93"/>
      <c r="GQ159" s="93"/>
      <c r="GR159" s="93"/>
      <c r="GS159" s="93"/>
      <c r="GT159" s="93"/>
      <c r="GU159" s="93"/>
      <c r="GV159" s="93"/>
      <c r="GW159" s="93"/>
      <c r="GX159" s="93"/>
      <c r="GY159" s="93"/>
      <c r="GZ159" s="93"/>
      <c r="HA159" s="93"/>
      <c r="HB159" s="93"/>
      <c r="HC159" s="93"/>
      <c r="HD159" s="93"/>
      <c r="HE159" s="93"/>
      <c r="HF159" s="93"/>
      <c r="HG159" s="93"/>
      <c r="HH159" s="93"/>
      <c r="HI159" s="93"/>
      <c r="HJ159" s="93"/>
      <c r="HK159" s="93"/>
      <c r="HL159" s="93"/>
      <c r="HM159" s="93"/>
      <c r="HN159" s="93"/>
      <c r="HO159" s="93"/>
      <c r="HP159" s="93"/>
      <c r="HQ159" s="93"/>
      <c r="HR159" s="93"/>
      <c r="HS159" s="93"/>
      <c r="HT159" s="93"/>
      <c r="HU159" s="93"/>
      <c r="HV159" s="93"/>
      <c r="HW159" s="93"/>
      <c r="HX159" s="93"/>
      <c r="HY159" s="93"/>
      <c r="HZ159" s="93"/>
      <c r="IA159" s="93"/>
      <c r="IB159" s="93"/>
      <c r="IC159" s="93"/>
      <c r="ID159" s="93"/>
      <c r="IE159" s="93"/>
      <c r="IF159" s="93"/>
      <c r="IG159" s="93"/>
      <c r="IH159" s="93"/>
      <c r="II159" s="93"/>
      <c r="IJ159" s="93"/>
      <c r="IK159" s="93"/>
      <c r="IL159" s="93"/>
      <c r="IM159" s="93"/>
      <c r="IN159" s="93"/>
      <c r="IO159" s="93"/>
      <c r="IP159" s="93"/>
      <c r="IQ159" s="93"/>
      <c r="IR159" s="93"/>
      <c r="IS159" s="93"/>
      <c r="IT159" s="93"/>
      <c r="IU159" s="93"/>
      <c r="IV159" s="93"/>
    </row>
    <row r="160" spans="1:4" ht="45">
      <c r="A160" s="93" t="s">
        <v>173</v>
      </c>
      <c r="B160" s="40" t="s">
        <v>170</v>
      </c>
      <c r="C160" s="32" t="s">
        <v>288</v>
      </c>
      <c r="D160" s="35">
        <f>SUM(прил5!F190)</f>
        <v>238988</v>
      </c>
    </row>
    <row r="161" spans="1:4" ht="45.75" customHeight="1">
      <c r="A161" s="47" t="s">
        <v>76</v>
      </c>
      <c r="B161" s="40" t="s">
        <v>59</v>
      </c>
      <c r="C161" s="33"/>
      <c r="D161" s="35">
        <f>SUM(D162)</f>
        <v>671200</v>
      </c>
    </row>
    <row r="162" spans="1:4" ht="60" customHeight="1">
      <c r="A162" s="44" t="s">
        <v>157</v>
      </c>
      <c r="B162" s="40" t="s">
        <v>63</v>
      </c>
      <c r="C162" s="33"/>
      <c r="D162" s="35">
        <f>SUM(D163+D165)</f>
        <v>671200</v>
      </c>
    </row>
    <row r="163" spans="1:4" ht="45">
      <c r="A163" s="44" t="s">
        <v>158</v>
      </c>
      <c r="B163" s="40" t="s">
        <v>64</v>
      </c>
      <c r="C163" s="38"/>
      <c r="D163" s="35">
        <f>SUM(D164)</f>
        <v>434200</v>
      </c>
    </row>
    <row r="164" spans="1:4" ht="15">
      <c r="A164" s="47" t="s">
        <v>229</v>
      </c>
      <c r="B164" s="40" t="s">
        <v>64</v>
      </c>
      <c r="C164" s="38" t="s">
        <v>288</v>
      </c>
      <c r="D164" s="35">
        <f>SUM(прил5!F205)</f>
        <v>434200</v>
      </c>
    </row>
    <row r="165" spans="1:4" ht="30">
      <c r="A165" s="44" t="s">
        <v>126</v>
      </c>
      <c r="B165" s="40" t="s">
        <v>95</v>
      </c>
      <c r="C165" s="38"/>
      <c r="D165" s="35">
        <f>SUM(D166)</f>
        <v>237000</v>
      </c>
    </row>
    <row r="166" spans="1:4" ht="15">
      <c r="A166" s="47" t="s">
        <v>229</v>
      </c>
      <c r="B166" s="40" t="s">
        <v>95</v>
      </c>
      <c r="C166" s="38" t="s">
        <v>288</v>
      </c>
      <c r="D166" s="35">
        <f>SUM(прил5!F215)</f>
        <v>237000</v>
      </c>
    </row>
    <row r="167" spans="1:4" ht="42" customHeight="1">
      <c r="A167" s="53" t="s">
        <v>35</v>
      </c>
      <c r="B167" s="42" t="s">
        <v>36</v>
      </c>
      <c r="C167" s="32"/>
      <c r="D167" s="34">
        <f>SUM(D168+D172+D176)</f>
        <v>4493637</v>
      </c>
    </row>
    <row r="168" spans="1:4" ht="60">
      <c r="A168" s="47" t="s">
        <v>43</v>
      </c>
      <c r="B168" s="40" t="s">
        <v>42</v>
      </c>
      <c r="C168" s="33"/>
      <c r="D168" s="35">
        <f>SUM(D169)</f>
        <v>118500</v>
      </c>
    </row>
    <row r="169" spans="1:4" ht="107.25" customHeight="1">
      <c r="A169" s="47" t="s">
        <v>65</v>
      </c>
      <c r="B169" s="40" t="s">
        <v>66</v>
      </c>
      <c r="C169" s="33"/>
      <c r="D169" s="35">
        <f>SUM(D170)</f>
        <v>118500</v>
      </c>
    </row>
    <row r="170" spans="1:4" ht="30">
      <c r="A170" s="44" t="s">
        <v>126</v>
      </c>
      <c r="B170" s="40" t="s">
        <v>77</v>
      </c>
      <c r="C170" s="33"/>
      <c r="D170" s="35">
        <f>SUM(D171)</f>
        <v>118500</v>
      </c>
    </row>
    <row r="171" spans="1:4" ht="15">
      <c r="A171" s="47" t="s">
        <v>229</v>
      </c>
      <c r="B171" s="40" t="s">
        <v>77</v>
      </c>
      <c r="C171" s="33" t="s">
        <v>288</v>
      </c>
      <c r="D171" s="35">
        <f>SUM(прил5!F220)</f>
        <v>118500</v>
      </c>
    </row>
    <row r="172" spans="1:4" ht="46.5" customHeight="1">
      <c r="A172" s="47" t="s">
        <v>88</v>
      </c>
      <c r="B172" s="40" t="s">
        <v>89</v>
      </c>
      <c r="C172" s="38"/>
      <c r="D172" s="35">
        <f>SUM(D173)</f>
        <v>673537</v>
      </c>
    </row>
    <row r="173" spans="1:4" ht="19.5" customHeight="1">
      <c r="A173" s="47" t="s">
        <v>90</v>
      </c>
      <c r="B173" s="40" t="s">
        <v>111</v>
      </c>
      <c r="C173" s="38"/>
      <c r="D173" s="35">
        <f>SUM(D174)</f>
        <v>673537</v>
      </c>
    </row>
    <row r="174" spans="1:4" ht="15">
      <c r="A174" s="47" t="s">
        <v>110</v>
      </c>
      <c r="B174" s="40" t="s">
        <v>112</v>
      </c>
      <c r="C174" s="38"/>
      <c r="D174" s="35">
        <f>SUM(D175)</f>
        <v>673537</v>
      </c>
    </row>
    <row r="175" spans="1:4" ht="15">
      <c r="A175" s="47" t="s">
        <v>247</v>
      </c>
      <c r="B175" s="40" t="s">
        <v>112</v>
      </c>
      <c r="C175" s="38" t="s">
        <v>246</v>
      </c>
      <c r="D175" s="35">
        <f>SUM(прил5!F389)</f>
        <v>673537</v>
      </c>
    </row>
    <row r="176" spans="1:4" ht="47.25" customHeight="1">
      <c r="A176" s="17" t="s">
        <v>37</v>
      </c>
      <c r="B176" s="39" t="s">
        <v>38</v>
      </c>
      <c r="C176" s="33"/>
      <c r="D176" s="35">
        <f>SUM(D177+D180)</f>
        <v>3701600</v>
      </c>
    </row>
    <row r="177" spans="1:4" ht="30">
      <c r="A177" s="17" t="s">
        <v>40</v>
      </c>
      <c r="B177" s="39" t="s">
        <v>39</v>
      </c>
      <c r="C177" s="33"/>
      <c r="D177" s="35">
        <f>SUM(D178)</f>
        <v>2094600</v>
      </c>
    </row>
    <row r="178" spans="1:4" ht="30">
      <c r="A178" s="93" t="s">
        <v>146</v>
      </c>
      <c r="B178" s="40" t="s">
        <v>147</v>
      </c>
      <c r="C178" s="33"/>
      <c r="D178" s="35">
        <f>SUM(D179)</f>
        <v>2094600</v>
      </c>
    </row>
    <row r="179" spans="1:4" ht="30">
      <c r="A179" s="47" t="s">
        <v>317</v>
      </c>
      <c r="B179" s="40" t="s">
        <v>147</v>
      </c>
      <c r="C179" s="33" t="s">
        <v>204</v>
      </c>
      <c r="D179" s="35">
        <f>SUM(прил5!F196)</f>
        <v>2094600</v>
      </c>
    </row>
    <row r="180" spans="1:4" ht="61.5" customHeight="1">
      <c r="A180" s="47" t="s">
        <v>75</v>
      </c>
      <c r="B180" s="40" t="s">
        <v>67</v>
      </c>
      <c r="C180" s="33"/>
      <c r="D180" s="35">
        <f>SUM(D181+D183)</f>
        <v>1607000</v>
      </c>
    </row>
    <row r="181" spans="1:4" ht="30">
      <c r="A181" s="47" t="s">
        <v>70</v>
      </c>
      <c r="B181" s="40" t="s">
        <v>69</v>
      </c>
      <c r="C181" s="33"/>
      <c r="D181" s="35">
        <f>SUM(D182)</f>
        <v>1187500</v>
      </c>
    </row>
    <row r="182" spans="1:4" ht="15">
      <c r="A182" s="47" t="s">
        <v>229</v>
      </c>
      <c r="B182" s="40" t="s">
        <v>69</v>
      </c>
      <c r="C182" s="33" t="s">
        <v>288</v>
      </c>
      <c r="D182" s="35">
        <f>SUM(прил5!F199)</f>
        <v>1187500</v>
      </c>
    </row>
    <row r="183" spans="1:4" ht="30">
      <c r="A183" s="44" t="s">
        <v>126</v>
      </c>
      <c r="B183" s="40" t="s">
        <v>78</v>
      </c>
      <c r="C183" s="33"/>
      <c r="D183" s="35">
        <f>SUM(D184)</f>
        <v>419500</v>
      </c>
    </row>
    <row r="184" spans="1:4" ht="15">
      <c r="A184" s="47" t="s">
        <v>229</v>
      </c>
      <c r="B184" s="40" t="s">
        <v>78</v>
      </c>
      <c r="C184" s="33" t="s">
        <v>288</v>
      </c>
      <c r="D184" s="35">
        <f>SUM(прил5!F224)</f>
        <v>419500</v>
      </c>
    </row>
    <row r="185" spans="1:4" ht="42.75">
      <c r="A185" s="53" t="s">
        <v>447</v>
      </c>
      <c r="B185" s="42" t="s">
        <v>448</v>
      </c>
      <c r="C185" s="43"/>
      <c r="D185" s="34">
        <f>SUM(D186+D190+D194)</f>
        <v>1609000</v>
      </c>
    </row>
    <row r="186" spans="1:4" ht="48" customHeight="1">
      <c r="A186" s="56" t="s">
        <v>2</v>
      </c>
      <c r="B186" s="40" t="s">
        <v>3</v>
      </c>
      <c r="C186" s="38"/>
      <c r="D186" s="35">
        <f>SUM(D187)</f>
        <v>80000</v>
      </c>
    </row>
    <row r="187" spans="1:4" ht="30">
      <c r="A187" s="56" t="s">
        <v>4</v>
      </c>
      <c r="B187" s="40" t="s">
        <v>5</v>
      </c>
      <c r="C187" s="38"/>
      <c r="D187" s="35">
        <f>SUM(D188)</f>
        <v>80000</v>
      </c>
    </row>
    <row r="188" spans="1:4" ht="15">
      <c r="A188" s="67" t="s">
        <v>301</v>
      </c>
      <c r="B188" s="40" t="s">
        <v>6</v>
      </c>
      <c r="C188" s="38"/>
      <c r="D188" s="35">
        <f>SUM(D189)</f>
        <v>80000</v>
      </c>
    </row>
    <row r="189" spans="1:4" ht="15">
      <c r="A189" s="47" t="s">
        <v>163</v>
      </c>
      <c r="B189" s="40" t="s">
        <v>7</v>
      </c>
      <c r="C189" s="38" t="s">
        <v>224</v>
      </c>
      <c r="D189" s="35">
        <f>SUM(прил5!F289)</f>
        <v>80000</v>
      </c>
    </row>
    <row r="190" spans="1:4" ht="48" customHeight="1">
      <c r="A190" s="41" t="s">
        <v>282</v>
      </c>
      <c r="B190" s="40" t="s">
        <v>449</v>
      </c>
      <c r="C190" s="38"/>
      <c r="D190" s="35">
        <f>SUM(D191)</f>
        <v>170000</v>
      </c>
    </row>
    <row r="191" spans="1:4" ht="48" customHeight="1">
      <c r="A191" s="41" t="s">
        <v>450</v>
      </c>
      <c r="B191" s="40" t="s">
        <v>451</v>
      </c>
      <c r="C191" s="38"/>
      <c r="D191" s="35">
        <f>SUM(D192)</f>
        <v>170000</v>
      </c>
    </row>
    <row r="192" spans="1:4" ht="34.5" customHeight="1">
      <c r="A192" s="47" t="s">
        <v>452</v>
      </c>
      <c r="B192" s="40" t="s">
        <v>453</v>
      </c>
      <c r="C192" s="38"/>
      <c r="D192" s="35">
        <f>SUM(D193)</f>
        <v>170000</v>
      </c>
    </row>
    <row r="193" spans="1:4" ht="15">
      <c r="A193" s="47" t="s">
        <v>163</v>
      </c>
      <c r="B193" s="40" t="s">
        <v>453</v>
      </c>
      <c r="C193" s="38" t="s">
        <v>224</v>
      </c>
      <c r="D193" s="35">
        <f>SUM(прил5!F406)</f>
        <v>170000</v>
      </c>
    </row>
    <row r="194" spans="1:4" ht="45" customHeight="1">
      <c r="A194" s="56" t="s">
        <v>8</v>
      </c>
      <c r="B194" s="40" t="s">
        <v>9</v>
      </c>
      <c r="C194" s="38"/>
      <c r="D194" s="35">
        <f>SUM(D195)</f>
        <v>1359000</v>
      </c>
    </row>
    <row r="195" spans="1:4" ht="18.75" customHeight="1">
      <c r="A195" s="56" t="s">
        <v>10</v>
      </c>
      <c r="B195" s="40" t="s">
        <v>47</v>
      </c>
      <c r="C195" s="38"/>
      <c r="D195" s="35">
        <f>SUM(D196)</f>
        <v>1359000</v>
      </c>
    </row>
    <row r="196" spans="1:4" ht="18" customHeight="1">
      <c r="A196" s="95" t="s">
        <v>138</v>
      </c>
      <c r="B196" s="40" t="s">
        <v>140</v>
      </c>
      <c r="C196" s="38"/>
      <c r="D196" s="35">
        <f>SUM(D197:D198)</f>
        <v>1359000</v>
      </c>
    </row>
    <row r="197" spans="1:4" ht="15">
      <c r="A197" s="47" t="s">
        <v>163</v>
      </c>
      <c r="B197" s="40" t="s">
        <v>140</v>
      </c>
      <c r="C197" s="38" t="s">
        <v>224</v>
      </c>
      <c r="D197" s="35">
        <f>SUM(прил5!F293)</f>
        <v>359000</v>
      </c>
    </row>
    <row r="198" spans="1:4" ht="15">
      <c r="A198" s="47" t="s">
        <v>247</v>
      </c>
      <c r="B198" s="40" t="s">
        <v>140</v>
      </c>
      <c r="C198" s="38" t="s">
        <v>246</v>
      </c>
      <c r="D198" s="35">
        <f>SUM(прил5!F294)</f>
        <v>1000000</v>
      </c>
    </row>
    <row r="199" spans="1:4" ht="28.5">
      <c r="A199" s="68" t="s">
        <v>358</v>
      </c>
      <c r="B199" s="36" t="s">
        <v>359</v>
      </c>
      <c r="C199" s="32"/>
      <c r="D199" s="34">
        <f>SUM(D200)</f>
        <v>50000</v>
      </c>
    </row>
    <row r="200" spans="1:4" ht="45">
      <c r="A200" s="56" t="s">
        <v>360</v>
      </c>
      <c r="B200" s="39" t="s">
        <v>361</v>
      </c>
      <c r="C200" s="33"/>
      <c r="D200" s="35">
        <f>SUM(D203)</f>
        <v>50000</v>
      </c>
    </row>
    <row r="201" spans="1:4" ht="30">
      <c r="A201" s="56" t="s">
        <v>362</v>
      </c>
      <c r="B201" s="39" t="s">
        <v>363</v>
      </c>
      <c r="C201" s="33"/>
      <c r="D201" s="35">
        <f>SUM(D203)</f>
        <v>50000</v>
      </c>
    </row>
    <row r="202" spans="1:4" ht="15">
      <c r="A202" s="56" t="s">
        <v>364</v>
      </c>
      <c r="B202" s="39" t="s">
        <v>365</v>
      </c>
      <c r="C202" s="33"/>
      <c r="D202" s="35">
        <f>SUM(D203)</f>
        <v>50000</v>
      </c>
    </row>
    <row r="203" spans="1:4" ht="15">
      <c r="A203" s="47" t="s">
        <v>163</v>
      </c>
      <c r="B203" s="39" t="s">
        <v>365</v>
      </c>
      <c r="C203" s="33" t="s">
        <v>224</v>
      </c>
      <c r="D203" s="35">
        <f>SUM(прил5!F88)</f>
        <v>50000</v>
      </c>
    </row>
    <row r="204" spans="1:4" ht="28.5">
      <c r="A204" s="66" t="s">
        <v>258</v>
      </c>
      <c r="B204" s="36" t="s">
        <v>336</v>
      </c>
      <c r="C204" s="32"/>
      <c r="D204" s="34">
        <f>SUM(D205)</f>
        <v>213669</v>
      </c>
    </row>
    <row r="205" spans="1:4" ht="48" customHeight="1">
      <c r="A205" s="41" t="s">
        <v>337</v>
      </c>
      <c r="B205" s="33" t="s">
        <v>338</v>
      </c>
      <c r="C205" s="33"/>
      <c r="D205" s="35">
        <f>SUM(D206)</f>
        <v>213669</v>
      </c>
    </row>
    <row r="206" spans="1:4" ht="47.25" customHeight="1">
      <c r="A206" s="41" t="s">
        <v>339</v>
      </c>
      <c r="B206" s="33" t="s">
        <v>340</v>
      </c>
      <c r="C206" s="33"/>
      <c r="D206" s="35">
        <f>SUM(D208+D209)</f>
        <v>213669</v>
      </c>
    </row>
    <row r="207" spans="1:4" ht="15">
      <c r="A207" s="69" t="s">
        <v>206</v>
      </c>
      <c r="B207" s="33" t="s">
        <v>341</v>
      </c>
      <c r="C207" s="33"/>
      <c r="D207" s="35">
        <f>SUM(D208:D208)</f>
        <v>198669</v>
      </c>
    </row>
    <row r="208" spans="1:4" ht="45">
      <c r="A208" s="17" t="s">
        <v>294</v>
      </c>
      <c r="B208" s="33" t="s">
        <v>342</v>
      </c>
      <c r="C208" s="33" t="s">
        <v>221</v>
      </c>
      <c r="D208" s="35">
        <f>SUM(прил5!F43)</f>
        <v>198669</v>
      </c>
    </row>
    <row r="209" spans="1:4" ht="16.5" customHeight="1">
      <c r="A209" s="51" t="s">
        <v>114</v>
      </c>
      <c r="B209" s="38" t="s">
        <v>113</v>
      </c>
      <c r="C209" s="38"/>
      <c r="D209" s="35">
        <f>SUM(D210)</f>
        <v>15000</v>
      </c>
    </row>
    <row r="210" spans="1:4" ht="15">
      <c r="A210" s="47" t="s">
        <v>163</v>
      </c>
      <c r="B210" s="38" t="s">
        <v>113</v>
      </c>
      <c r="C210" s="38" t="s">
        <v>224</v>
      </c>
      <c r="D210" s="35">
        <f>SUM(прил5!F45)</f>
        <v>15000</v>
      </c>
    </row>
    <row r="211" spans="1:4" ht="29.25" customHeight="1">
      <c r="A211" s="66" t="s">
        <v>394</v>
      </c>
      <c r="B211" s="36" t="s">
        <v>395</v>
      </c>
      <c r="C211" s="32"/>
      <c r="D211" s="34">
        <f>SUM(D212+D216+D224+D226)</f>
        <v>12338883</v>
      </c>
    </row>
    <row r="212" spans="1:4" ht="48.75" customHeight="1">
      <c r="A212" s="41" t="s">
        <v>412</v>
      </c>
      <c r="B212" s="40" t="s">
        <v>413</v>
      </c>
      <c r="C212" s="38"/>
      <c r="D212" s="35">
        <f>SUM(D214)</f>
        <v>466000</v>
      </c>
    </row>
    <row r="213" spans="1:4" ht="33" customHeight="1">
      <c r="A213" s="41" t="s">
        <v>414</v>
      </c>
      <c r="B213" s="40" t="s">
        <v>415</v>
      </c>
      <c r="C213" s="38"/>
      <c r="D213" s="35">
        <f>SUM(D214)</f>
        <v>466000</v>
      </c>
    </row>
    <row r="214" spans="1:4" ht="17.25" customHeight="1">
      <c r="A214" s="69" t="s">
        <v>270</v>
      </c>
      <c r="B214" s="40" t="s">
        <v>416</v>
      </c>
      <c r="C214" s="38"/>
      <c r="D214" s="35">
        <f>SUM(D215)</f>
        <v>466000</v>
      </c>
    </row>
    <row r="215" spans="1:4" ht="15" customHeight="1">
      <c r="A215" s="47" t="s">
        <v>163</v>
      </c>
      <c r="B215" s="40" t="s">
        <v>416</v>
      </c>
      <c r="C215" s="38" t="s">
        <v>224</v>
      </c>
      <c r="D215" s="35">
        <f>SUM(прил5!F171)</f>
        <v>466000</v>
      </c>
    </row>
    <row r="216" spans="1:4" ht="45">
      <c r="A216" s="41" t="s">
        <v>396</v>
      </c>
      <c r="B216" s="39" t="s">
        <v>397</v>
      </c>
      <c r="C216" s="33"/>
      <c r="D216" s="35">
        <f>SUM(D217+D220)</f>
        <v>7512883</v>
      </c>
    </row>
    <row r="217" spans="1:4" ht="30">
      <c r="A217" s="9" t="s">
        <v>132</v>
      </c>
      <c r="B217" s="40" t="s">
        <v>129</v>
      </c>
      <c r="C217" s="38"/>
      <c r="D217" s="35">
        <f>SUM(D218)</f>
        <v>1626025</v>
      </c>
    </row>
    <row r="218" spans="1:4" ht="30">
      <c r="A218" s="9" t="s">
        <v>131</v>
      </c>
      <c r="B218" s="40" t="s">
        <v>130</v>
      </c>
      <c r="C218" s="38"/>
      <c r="D218" s="35">
        <f>SUM(D219)</f>
        <v>1626025</v>
      </c>
    </row>
    <row r="219" spans="1:4" ht="15">
      <c r="A219" s="47" t="s">
        <v>163</v>
      </c>
      <c r="B219" s="40" t="s">
        <v>130</v>
      </c>
      <c r="C219" s="38" t="s">
        <v>224</v>
      </c>
      <c r="D219" s="35">
        <f>SUM(прил5!F146)</f>
        <v>1626025</v>
      </c>
    </row>
    <row r="220" spans="1:4" ht="30">
      <c r="A220" s="90" t="s">
        <v>398</v>
      </c>
      <c r="B220" s="39" t="s">
        <v>399</v>
      </c>
      <c r="C220" s="33"/>
      <c r="D220" s="35">
        <f>SUM(D221)</f>
        <v>5886858</v>
      </c>
    </row>
    <row r="221" spans="1:4" ht="14.25" customHeight="1">
      <c r="A221" s="41" t="s">
        <v>102</v>
      </c>
      <c r="B221" s="39" t="s">
        <v>400</v>
      </c>
      <c r="C221" s="33"/>
      <c r="D221" s="35">
        <f>SUM(D222:D223)</f>
        <v>5886858</v>
      </c>
    </row>
    <row r="222" spans="1:4" ht="15">
      <c r="A222" s="47" t="s">
        <v>163</v>
      </c>
      <c r="B222" s="39" t="s">
        <v>400</v>
      </c>
      <c r="C222" s="33" t="s">
        <v>224</v>
      </c>
      <c r="D222" s="35">
        <f>SUM(прил5!F149)</f>
        <v>1416858</v>
      </c>
    </row>
    <row r="223" spans="1:4" ht="17.25" customHeight="1">
      <c r="A223" s="17" t="s">
        <v>314</v>
      </c>
      <c r="B223" s="39" t="s">
        <v>400</v>
      </c>
      <c r="C223" s="33" t="s">
        <v>204</v>
      </c>
      <c r="D223" s="35">
        <f>SUM(прил5!F150)</f>
        <v>4470000</v>
      </c>
    </row>
    <row r="224" spans="1:4" ht="62.25" customHeight="1">
      <c r="A224" s="93" t="s">
        <v>166</v>
      </c>
      <c r="B224" s="40" t="s">
        <v>164</v>
      </c>
      <c r="C224" s="33"/>
      <c r="D224" s="35">
        <f>SUM(D225)</f>
        <v>1360000</v>
      </c>
    </row>
    <row r="225" spans="1:4" ht="22.5" customHeight="1">
      <c r="A225" s="44" t="s">
        <v>314</v>
      </c>
      <c r="B225" s="40" t="s">
        <v>164</v>
      </c>
      <c r="C225" s="33" t="s">
        <v>204</v>
      </c>
      <c r="D225" s="35">
        <f>SUM(прил5!F152)</f>
        <v>1360000</v>
      </c>
    </row>
    <row r="226" spans="1:4" ht="31.5" customHeight="1">
      <c r="A226" s="93" t="s">
        <v>167</v>
      </c>
      <c r="B226" s="40" t="s">
        <v>165</v>
      </c>
      <c r="C226" s="33"/>
      <c r="D226" s="35">
        <f>SUM(D227)</f>
        <v>3000000</v>
      </c>
    </row>
    <row r="227" spans="1:4" ht="22.5" customHeight="1">
      <c r="A227" s="44" t="s">
        <v>314</v>
      </c>
      <c r="B227" s="40" t="s">
        <v>165</v>
      </c>
      <c r="C227" s="33" t="s">
        <v>204</v>
      </c>
      <c r="D227" s="35">
        <f>SUM(прил5!F154)</f>
        <v>3000000</v>
      </c>
    </row>
    <row r="228" spans="1:4" ht="28.5">
      <c r="A228" s="53" t="s">
        <v>180</v>
      </c>
      <c r="B228" s="42" t="s">
        <v>181</v>
      </c>
      <c r="C228" s="33"/>
      <c r="D228" s="35">
        <f>SUM(D229+D234+D237)</f>
        <v>57500</v>
      </c>
    </row>
    <row r="229" spans="1:4" ht="45">
      <c r="A229" s="117" t="s">
        <v>188</v>
      </c>
      <c r="B229" s="40" t="s">
        <v>185</v>
      </c>
      <c r="C229" s="33"/>
      <c r="D229" s="35">
        <f>SUM(D230)</f>
        <v>1500</v>
      </c>
    </row>
    <row r="230" spans="1:4" ht="45">
      <c r="A230" s="130" t="s">
        <v>189</v>
      </c>
      <c r="B230" s="40" t="s">
        <v>186</v>
      </c>
      <c r="C230" s="33"/>
      <c r="D230" s="35">
        <f>SUM(D231)</f>
        <v>1500</v>
      </c>
    </row>
    <row r="231" spans="1:4" ht="30">
      <c r="A231" s="117" t="s">
        <v>190</v>
      </c>
      <c r="B231" s="40" t="s">
        <v>187</v>
      </c>
      <c r="C231" s="33"/>
      <c r="D231" s="35">
        <f>SUM(D232)</f>
        <v>1500</v>
      </c>
    </row>
    <row r="232" spans="1:4" ht="15">
      <c r="A232" s="44" t="s">
        <v>163</v>
      </c>
      <c r="B232" s="40" t="s">
        <v>187</v>
      </c>
      <c r="C232" s="33" t="s">
        <v>224</v>
      </c>
      <c r="D232" s="35">
        <f>SUM(прил5!F93)</f>
        <v>1500</v>
      </c>
    </row>
    <row r="233" spans="1:4" ht="47.25">
      <c r="A233" s="133" t="s">
        <v>531</v>
      </c>
      <c r="B233" s="40" t="s">
        <v>197</v>
      </c>
      <c r="C233" s="33"/>
      <c r="D233" s="35">
        <f>SUM(D234)</f>
        <v>35000</v>
      </c>
    </row>
    <row r="234" spans="1:4" ht="45">
      <c r="A234" s="84" t="s">
        <v>182</v>
      </c>
      <c r="B234" s="40" t="s">
        <v>197</v>
      </c>
      <c r="C234" s="33"/>
      <c r="D234" s="35">
        <f>SUM(D235)</f>
        <v>35000</v>
      </c>
    </row>
    <row r="235" spans="1:4" ht="30">
      <c r="A235" s="99" t="s">
        <v>190</v>
      </c>
      <c r="B235" s="40" t="s">
        <v>184</v>
      </c>
      <c r="C235" s="33"/>
      <c r="D235" s="35">
        <f>SUM(D236)</f>
        <v>35000</v>
      </c>
    </row>
    <row r="236" spans="1:4" ht="15">
      <c r="A236" s="44" t="s">
        <v>163</v>
      </c>
      <c r="B236" s="40" t="s">
        <v>184</v>
      </c>
      <c r="C236" s="33" t="s">
        <v>224</v>
      </c>
      <c r="D236" s="35">
        <f>SUM(прил5!F97)</f>
        <v>35000</v>
      </c>
    </row>
    <row r="237" spans="1:4" ht="30">
      <c r="A237" s="110" t="s">
        <v>196</v>
      </c>
      <c r="B237" s="40" t="s">
        <v>191</v>
      </c>
      <c r="C237" s="33"/>
      <c r="D237" s="35">
        <f>SUM(D238)</f>
        <v>21000</v>
      </c>
    </row>
    <row r="238" spans="1:4" ht="30">
      <c r="A238" s="111" t="s">
        <v>195</v>
      </c>
      <c r="B238" s="40" t="s">
        <v>192</v>
      </c>
      <c r="C238" s="33"/>
      <c r="D238" s="35">
        <f>SUM(D239)</f>
        <v>21000</v>
      </c>
    </row>
    <row r="239" spans="1:4" ht="15">
      <c r="A239" s="99" t="s">
        <v>194</v>
      </c>
      <c r="B239" s="40" t="s">
        <v>193</v>
      </c>
      <c r="C239" s="33"/>
      <c r="D239" s="35">
        <f>SUM(D240)</f>
        <v>21000</v>
      </c>
    </row>
    <row r="240" spans="1:4" ht="15">
      <c r="A240" s="44" t="s">
        <v>163</v>
      </c>
      <c r="B240" s="40" t="s">
        <v>193</v>
      </c>
      <c r="C240" s="33" t="s">
        <v>224</v>
      </c>
      <c r="D240" s="35">
        <f>SUM(прил5!F101)</f>
        <v>21000</v>
      </c>
    </row>
    <row r="241" spans="1:4" ht="42.75">
      <c r="A241" s="132" t="s">
        <v>383</v>
      </c>
      <c r="B241" s="42" t="s">
        <v>384</v>
      </c>
      <c r="C241" s="33"/>
      <c r="D241" s="35">
        <f>SUM(D242)</f>
        <v>874000</v>
      </c>
    </row>
    <row r="242" spans="1:4" ht="60">
      <c r="A242" s="41" t="s">
        <v>268</v>
      </c>
      <c r="B242" s="39" t="s">
        <v>385</v>
      </c>
      <c r="C242" s="33"/>
      <c r="D242" s="35">
        <f>SUM(D243+D246+D249)</f>
        <v>874000</v>
      </c>
    </row>
    <row r="243" spans="1:4" ht="30">
      <c r="A243" s="41" t="s">
        <v>386</v>
      </c>
      <c r="B243" s="39" t="s">
        <v>387</v>
      </c>
      <c r="C243" s="33"/>
      <c r="D243" s="35">
        <f>SUM(D244)</f>
        <v>700000</v>
      </c>
    </row>
    <row r="244" spans="1:4" ht="15">
      <c r="A244" s="69" t="s">
        <v>299</v>
      </c>
      <c r="B244" s="39" t="s">
        <v>388</v>
      </c>
      <c r="C244" s="33"/>
      <c r="D244" s="35">
        <f>SUM(D245)</f>
        <v>700000</v>
      </c>
    </row>
    <row r="245" spans="1:4" ht="45">
      <c r="A245" s="17" t="s">
        <v>294</v>
      </c>
      <c r="B245" s="39" t="s">
        <v>388</v>
      </c>
      <c r="C245" s="33" t="s">
        <v>221</v>
      </c>
      <c r="D245" s="35">
        <v>700000</v>
      </c>
    </row>
    <row r="246" spans="1:4" ht="45">
      <c r="A246" s="90" t="s">
        <v>389</v>
      </c>
      <c r="B246" s="39" t="s">
        <v>390</v>
      </c>
      <c r="C246" s="33"/>
      <c r="D246" s="35">
        <f>SUM(D247)</f>
        <v>173000</v>
      </c>
    </row>
    <row r="247" spans="1:4" ht="30">
      <c r="A247" s="17" t="s">
        <v>32</v>
      </c>
      <c r="B247" s="39" t="s">
        <v>30</v>
      </c>
      <c r="C247" s="33"/>
      <c r="D247" s="35">
        <f>SUM(D248)</f>
        <v>173000</v>
      </c>
    </row>
    <row r="248" spans="1:4" ht="15">
      <c r="A248" s="47" t="s">
        <v>163</v>
      </c>
      <c r="B248" s="39" t="s">
        <v>30</v>
      </c>
      <c r="C248" s="33" t="s">
        <v>224</v>
      </c>
      <c r="D248" s="35">
        <v>173000</v>
      </c>
    </row>
    <row r="249" spans="1:4" ht="30">
      <c r="A249" s="17" t="s">
        <v>391</v>
      </c>
      <c r="B249" s="39" t="s">
        <v>392</v>
      </c>
      <c r="C249" s="33"/>
      <c r="D249" s="35">
        <f>SUM(D250)</f>
        <v>1000</v>
      </c>
    </row>
    <row r="250" spans="1:4" ht="30">
      <c r="A250" s="17" t="s">
        <v>32</v>
      </c>
      <c r="B250" s="39" t="s">
        <v>31</v>
      </c>
      <c r="C250" s="33"/>
      <c r="D250" s="35">
        <f>SUM(D251)</f>
        <v>1000</v>
      </c>
    </row>
    <row r="251" spans="1:4" ht="15">
      <c r="A251" s="47" t="s">
        <v>163</v>
      </c>
      <c r="B251" s="40" t="s">
        <v>31</v>
      </c>
      <c r="C251" s="33" t="s">
        <v>224</v>
      </c>
      <c r="D251" s="35">
        <v>1000</v>
      </c>
    </row>
    <row r="252" spans="1:4" ht="20.25" customHeight="1">
      <c r="A252" s="53" t="s">
        <v>534</v>
      </c>
      <c r="B252" s="42" t="s">
        <v>440</v>
      </c>
      <c r="C252" s="43"/>
      <c r="D252" s="34">
        <f>SUM(D254)</f>
        <v>9665608</v>
      </c>
    </row>
    <row r="253" spans="1:4" ht="30">
      <c r="A253" s="47" t="s">
        <v>441</v>
      </c>
      <c r="B253" s="40" t="s">
        <v>442</v>
      </c>
      <c r="C253" s="38"/>
      <c r="D253" s="35">
        <f>SUM(D254)</f>
        <v>9665608</v>
      </c>
    </row>
    <row r="254" spans="1:4" ht="20.25" customHeight="1">
      <c r="A254" s="47" t="s">
        <v>443</v>
      </c>
      <c r="B254" s="40" t="s">
        <v>105</v>
      </c>
      <c r="C254" s="38"/>
      <c r="D254" s="35">
        <f>SUM(D255)</f>
        <v>9665608</v>
      </c>
    </row>
    <row r="255" spans="1:4" ht="15">
      <c r="A255" s="67" t="s">
        <v>445</v>
      </c>
      <c r="B255" s="40" t="s">
        <v>446</v>
      </c>
      <c r="C255" s="38"/>
      <c r="D255" s="35">
        <f>SUM(D256)</f>
        <v>9665608</v>
      </c>
    </row>
    <row r="256" spans="1:4" ht="15">
      <c r="A256" s="67" t="s">
        <v>229</v>
      </c>
      <c r="B256" s="40" t="s">
        <v>446</v>
      </c>
      <c r="C256" s="38" t="s">
        <v>288</v>
      </c>
      <c r="D256" s="35">
        <f>SUM(прил5!F413)</f>
        <v>9665608</v>
      </c>
    </row>
    <row r="257" spans="1:4" ht="28.5">
      <c r="A257" s="7" t="s">
        <v>433</v>
      </c>
      <c r="B257" s="36" t="s">
        <v>417</v>
      </c>
      <c r="C257" s="32"/>
      <c r="D257" s="34">
        <f>SUM(D258+D262+D266)</f>
        <v>277000</v>
      </c>
    </row>
    <row r="258" spans="1:4" ht="32.25" customHeight="1">
      <c r="A258" s="17" t="s">
        <v>418</v>
      </c>
      <c r="B258" s="39" t="s">
        <v>419</v>
      </c>
      <c r="C258" s="33"/>
      <c r="D258" s="35">
        <f>SUM(D259)</f>
        <v>20000</v>
      </c>
    </row>
    <row r="259" spans="1:4" ht="14.25" customHeight="1">
      <c r="A259" s="17" t="s">
        <v>420</v>
      </c>
      <c r="B259" s="39" t="s">
        <v>421</v>
      </c>
      <c r="C259" s="33"/>
      <c r="D259" s="35">
        <f>SUM(D260)</f>
        <v>20000</v>
      </c>
    </row>
    <row r="260" spans="1:4" ht="33" customHeight="1">
      <c r="A260" s="41" t="s">
        <v>34</v>
      </c>
      <c r="B260" s="40" t="s">
        <v>44</v>
      </c>
      <c r="C260" s="33"/>
      <c r="D260" s="35">
        <f>SUM(D261)</f>
        <v>20000</v>
      </c>
    </row>
    <row r="261" spans="1:4" ht="15">
      <c r="A261" s="47" t="s">
        <v>163</v>
      </c>
      <c r="B261" s="40" t="s">
        <v>45</v>
      </c>
      <c r="C261" s="33" t="s">
        <v>224</v>
      </c>
      <c r="D261" s="35">
        <f>SUM(прил5!F176)</f>
        <v>20000</v>
      </c>
    </row>
    <row r="262" spans="1:4" ht="30" customHeight="1">
      <c r="A262" s="17" t="s">
        <v>422</v>
      </c>
      <c r="B262" s="39" t="s">
        <v>423</v>
      </c>
      <c r="C262" s="33"/>
      <c r="D262" s="35">
        <f>SUM(D264)</f>
        <v>20000</v>
      </c>
    </row>
    <row r="263" spans="1:4" ht="33" customHeight="1">
      <c r="A263" s="17" t="s">
        <v>424</v>
      </c>
      <c r="B263" s="39" t="s">
        <v>425</v>
      </c>
      <c r="C263" s="33"/>
      <c r="D263" s="35">
        <f>SUM(D264)</f>
        <v>20000</v>
      </c>
    </row>
    <row r="264" spans="1:4" ht="15">
      <c r="A264" s="69" t="s">
        <v>272</v>
      </c>
      <c r="B264" s="39" t="s">
        <v>426</v>
      </c>
      <c r="C264" s="33"/>
      <c r="D264" s="35">
        <f>SUM(D265)</f>
        <v>20000</v>
      </c>
    </row>
    <row r="265" spans="1:4" ht="15">
      <c r="A265" s="47" t="s">
        <v>163</v>
      </c>
      <c r="B265" s="39" t="s">
        <v>427</v>
      </c>
      <c r="C265" s="33" t="s">
        <v>224</v>
      </c>
      <c r="D265" s="35">
        <f>SUM(прил5!F180)</f>
        <v>20000</v>
      </c>
    </row>
    <row r="266" spans="1:4" ht="30">
      <c r="A266" s="17" t="s">
        <v>428</v>
      </c>
      <c r="B266" s="39" t="s">
        <v>429</v>
      </c>
      <c r="C266" s="33"/>
      <c r="D266" s="35">
        <f>SUM(D267)</f>
        <v>237000</v>
      </c>
    </row>
    <row r="267" spans="1:4" ht="45.75" customHeight="1">
      <c r="A267" s="17" t="s">
        <v>430</v>
      </c>
      <c r="B267" s="39" t="s">
        <v>431</v>
      </c>
      <c r="C267" s="33"/>
      <c r="D267" s="35">
        <f>SUM(D268)</f>
        <v>237000</v>
      </c>
    </row>
    <row r="268" spans="1:4" ht="15">
      <c r="A268" s="69" t="s">
        <v>254</v>
      </c>
      <c r="B268" s="39" t="s">
        <v>432</v>
      </c>
      <c r="C268" s="33"/>
      <c r="D268" s="35">
        <f>SUM(D269:D269)</f>
        <v>237000</v>
      </c>
    </row>
    <row r="269" spans="1:4" ht="45">
      <c r="A269" s="17" t="s">
        <v>294</v>
      </c>
      <c r="B269" s="39" t="s">
        <v>432</v>
      </c>
      <c r="C269" s="33" t="s">
        <v>221</v>
      </c>
      <c r="D269" s="35">
        <f>SUM(прил5!F50)</f>
        <v>237000</v>
      </c>
    </row>
    <row r="270" spans="1:4" ht="28.5">
      <c r="A270" s="7" t="s">
        <v>366</v>
      </c>
      <c r="B270" s="36" t="s">
        <v>367</v>
      </c>
      <c r="C270" s="32"/>
      <c r="D270" s="34">
        <f>SUM(D271)</f>
        <v>130000</v>
      </c>
    </row>
    <row r="271" spans="1:4" ht="29.25" customHeight="1">
      <c r="A271" s="41" t="s">
        <v>368</v>
      </c>
      <c r="B271" s="39" t="s">
        <v>369</v>
      </c>
      <c r="C271" s="33"/>
      <c r="D271" s="35">
        <f>SUM(D273)</f>
        <v>130000</v>
      </c>
    </row>
    <row r="272" spans="1:4" ht="15">
      <c r="A272" s="41" t="s">
        <v>370</v>
      </c>
      <c r="B272" s="39" t="s">
        <v>371</v>
      </c>
      <c r="C272" s="33"/>
      <c r="D272" s="35">
        <f>SUM(D273)</f>
        <v>130000</v>
      </c>
    </row>
    <row r="273" spans="1:4" ht="15">
      <c r="A273" s="69" t="s">
        <v>255</v>
      </c>
      <c r="B273" s="39" t="s">
        <v>372</v>
      </c>
      <c r="C273" s="33"/>
      <c r="D273" s="35">
        <f>SUM(D275+D274)</f>
        <v>130000</v>
      </c>
    </row>
    <row r="274" spans="1:4" ht="45">
      <c r="A274" s="51" t="s">
        <v>294</v>
      </c>
      <c r="B274" s="39" t="s">
        <v>372</v>
      </c>
      <c r="C274" s="33" t="s">
        <v>221</v>
      </c>
      <c r="D274" s="35">
        <f>SUM(прил5!F106)</f>
        <v>27000</v>
      </c>
    </row>
    <row r="275" spans="1:4" ht="15">
      <c r="A275" s="47" t="s">
        <v>163</v>
      </c>
      <c r="B275" s="39" t="s">
        <v>372</v>
      </c>
      <c r="C275" s="38" t="s">
        <v>224</v>
      </c>
      <c r="D275" s="35">
        <f>SUM(прил5!F107)</f>
        <v>103000</v>
      </c>
    </row>
    <row r="276" spans="1:4" ht="15">
      <c r="A276" s="7" t="s">
        <v>273</v>
      </c>
      <c r="B276" s="43" t="s">
        <v>318</v>
      </c>
      <c r="C276" s="43"/>
      <c r="D276" s="34">
        <f>SUM(D277)</f>
        <v>1259800</v>
      </c>
    </row>
    <row r="277" spans="1:4" ht="15">
      <c r="A277" s="70" t="s">
        <v>274</v>
      </c>
      <c r="B277" s="38" t="s">
        <v>319</v>
      </c>
      <c r="C277" s="38"/>
      <c r="D277" s="35">
        <f>SUM(D278)</f>
        <v>1259800</v>
      </c>
    </row>
    <row r="278" spans="1:4" ht="18" customHeight="1">
      <c r="A278" s="17" t="s">
        <v>293</v>
      </c>
      <c r="B278" s="38" t="s">
        <v>320</v>
      </c>
      <c r="C278" s="38"/>
      <c r="D278" s="35">
        <f>SUM(D279)</f>
        <v>1259800</v>
      </c>
    </row>
    <row r="279" spans="1:4" ht="45">
      <c r="A279" s="17" t="s">
        <v>294</v>
      </c>
      <c r="B279" s="38" t="s">
        <v>320</v>
      </c>
      <c r="C279" s="38" t="s">
        <v>221</v>
      </c>
      <c r="D279" s="35">
        <f>SUM(прил5!F20)</f>
        <v>1259800</v>
      </c>
    </row>
    <row r="280" spans="1:4" ht="19.5" customHeight="1">
      <c r="A280" s="7" t="s">
        <v>304</v>
      </c>
      <c r="B280" s="32" t="s">
        <v>343</v>
      </c>
      <c r="C280" s="43"/>
      <c r="D280" s="34">
        <f>SUM(D281)</f>
        <v>16431100</v>
      </c>
    </row>
    <row r="281" spans="1:4" ht="15">
      <c r="A281" s="17" t="s">
        <v>266</v>
      </c>
      <c r="B281" s="33" t="s">
        <v>344</v>
      </c>
      <c r="C281" s="38"/>
      <c r="D281" s="35">
        <f>SUM(D282,)</f>
        <v>16431100</v>
      </c>
    </row>
    <row r="282" spans="1:4" ht="18" customHeight="1">
      <c r="A282" s="17" t="s">
        <v>293</v>
      </c>
      <c r="B282" s="33" t="s">
        <v>345</v>
      </c>
      <c r="C282" s="38"/>
      <c r="D282" s="35">
        <f>SUM(D283:D285)</f>
        <v>16431100</v>
      </c>
    </row>
    <row r="283" spans="1:4" ht="45">
      <c r="A283" s="17" t="s">
        <v>294</v>
      </c>
      <c r="B283" s="33" t="s">
        <v>345</v>
      </c>
      <c r="C283" s="38" t="s">
        <v>221</v>
      </c>
      <c r="D283" s="35">
        <f>SUM(прил5!F54)</f>
        <v>14742700</v>
      </c>
    </row>
    <row r="284" spans="1:4" ht="15">
      <c r="A284" s="47" t="s">
        <v>163</v>
      </c>
      <c r="B284" s="33" t="s">
        <v>345</v>
      </c>
      <c r="C284" s="38" t="s">
        <v>224</v>
      </c>
      <c r="D284" s="35">
        <f>SUM(прил5!F55)</f>
        <v>1635500</v>
      </c>
    </row>
    <row r="285" spans="1:4" ht="15">
      <c r="A285" s="17" t="s">
        <v>226</v>
      </c>
      <c r="B285" s="33" t="s">
        <v>345</v>
      </c>
      <c r="C285" s="38" t="s">
        <v>225</v>
      </c>
      <c r="D285" s="35">
        <f>SUM(прил5!F56)</f>
        <v>52900</v>
      </c>
    </row>
    <row r="286" spans="1:4" ht="19.5" customHeight="1">
      <c r="A286" s="66" t="s">
        <v>260</v>
      </c>
      <c r="B286" s="21" t="s">
        <v>350</v>
      </c>
      <c r="C286" s="46"/>
      <c r="D286" s="62">
        <f>SUM(D287+D290)</f>
        <v>904000</v>
      </c>
    </row>
    <row r="287" spans="1:4" ht="15">
      <c r="A287" s="69" t="s">
        <v>261</v>
      </c>
      <c r="B287" s="33" t="s">
        <v>351</v>
      </c>
      <c r="C287" s="38"/>
      <c r="D287" s="35">
        <f>SUM(D288)</f>
        <v>574000</v>
      </c>
    </row>
    <row r="288" spans="1:4" ht="19.5" customHeight="1">
      <c r="A288" s="17" t="s">
        <v>293</v>
      </c>
      <c r="B288" s="33" t="s">
        <v>352</v>
      </c>
      <c r="C288" s="38"/>
      <c r="D288" s="35">
        <f>SUM(D289)</f>
        <v>574000</v>
      </c>
    </row>
    <row r="289" spans="1:4" ht="45">
      <c r="A289" s="17" t="s">
        <v>294</v>
      </c>
      <c r="B289" s="33" t="s">
        <v>352</v>
      </c>
      <c r="C289" s="38" t="s">
        <v>221</v>
      </c>
      <c r="D289" s="35">
        <f>SUM(прил5!F65)</f>
        <v>574000</v>
      </c>
    </row>
    <row r="290" spans="1:4" ht="15">
      <c r="A290" s="17" t="s">
        <v>91</v>
      </c>
      <c r="B290" s="33" t="s">
        <v>87</v>
      </c>
      <c r="C290" s="38"/>
      <c r="D290" s="35">
        <f>SUM(D291)</f>
        <v>330000</v>
      </c>
    </row>
    <row r="291" spans="1:4" ht="21.75" customHeight="1">
      <c r="A291" s="17" t="s">
        <v>293</v>
      </c>
      <c r="B291" s="33" t="s">
        <v>92</v>
      </c>
      <c r="C291" s="38"/>
      <c r="D291" s="35">
        <f>SUM(D292+D293)</f>
        <v>330000</v>
      </c>
    </row>
    <row r="292" spans="1:4" ht="45">
      <c r="A292" s="17" t="s">
        <v>294</v>
      </c>
      <c r="B292" s="33" t="s">
        <v>92</v>
      </c>
      <c r="C292" s="38" t="s">
        <v>221</v>
      </c>
      <c r="D292" s="35">
        <f>SUM(прил5!F68)</f>
        <v>326000</v>
      </c>
    </row>
    <row r="293" spans="1:4" ht="15">
      <c r="A293" s="47" t="s">
        <v>163</v>
      </c>
      <c r="B293" s="33" t="s">
        <v>92</v>
      </c>
      <c r="C293" s="38" t="s">
        <v>224</v>
      </c>
      <c r="D293" s="35">
        <v>4000</v>
      </c>
    </row>
    <row r="294" spans="1:4" ht="15.75" customHeight="1">
      <c r="A294" s="94" t="s">
        <v>137</v>
      </c>
      <c r="B294" s="32" t="s">
        <v>321</v>
      </c>
      <c r="C294" s="43"/>
      <c r="D294" s="34">
        <f>SUM(D295)</f>
        <v>1031738</v>
      </c>
    </row>
    <row r="295" spans="1:4" ht="15">
      <c r="A295" s="17" t="s">
        <v>308</v>
      </c>
      <c r="B295" s="33" t="s">
        <v>322</v>
      </c>
      <c r="C295" s="38"/>
      <c r="D295" s="35">
        <f>SUM(D296)</f>
        <v>1031738</v>
      </c>
    </row>
    <row r="296" spans="1:4" ht="19.5" customHeight="1">
      <c r="A296" s="17" t="s">
        <v>293</v>
      </c>
      <c r="B296" s="33" t="s">
        <v>323</v>
      </c>
      <c r="C296" s="38"/>
      <c r="D296" s="35">
        <f>SUM(D297:D298,)</f>
        <v>1031738</v>
      </c>
    </row>
    <row r="297" spans="1:4" ht="45">
      <c r="A297" s="17" t="s">
        <v>294</v>
      </c>
      <c r="B297" s="33" t="s">
        <v>323</v>
      </c>
      <c r="C297" s="38" t="s">
        <v>221</v>
      </c>
      <c r="D297" s="35">
        <f>SUM(прил5!F25)</f>
        <v>898500</v>
      </c>
    </row>
    <row r="298" spans="1:4" ht="15">
      <c r="A298" s="47" t="s">
        <v>163</v>
      </c>
      <c r="B298" s="33" t="s">
        <v>323</v>
      </c>
      <c r="C298" s="38" t="s">
        <v>224</v>
      </c>
      <c r="D298" s="35">
        <f>SUM(прил5!F26)</f>
        <v>133238</v>
      </c>
    </row>
    <row r="299" spans="1:4" ht="20.25" customHeight="1">
      <c r="A299" s="66" t="s">
        <v>231</v>
      </c>
      <c r="B299" s="36" t="s">
        <v>373</v>
      </c>
      <c r="C299" s="43"/>
      <c r="D299" s="34">
        <f>SUM(D300)</f>
        <v>5869764</v>
      </c>
    </row>
    <row r="300" spans="1:4" ht="15">
      <c r="A300" s="69" t="s">
        <v>307</v>
      </c>
      <c r="B300" s="39" t="s">
        <v>374</v>
      </c>
      <c r="C300" s="38"/>
      <c r="D300" s="35">
        <f>SUM(D301+D305)</f>
        <v>5869764</v>
      </c>
    </row>
    <row r="301" spans="1:4" ht="15">
      <c r="A301" s="17" t="s">
        <v>200</v>
      </c>
      <c r="B301" s="39" t="s">
        <v>375</v>
      </c>
      <c r="C301" s="38"/>
      <c r="D301" s="35">
        <f>SUM(D302:D304)</f>
        <v>5749764</v>
      </c>
    </row>
    <row r="302" spans="1:4" ht="15">
      <c r="A302" s="47" t="s">
        <v>163</v>
      </c>
      <c r="B302" s="39" t="s">
        <v>376</v>
      </c>
      <c r="C302" s="38" t="s">
        <v>224</v>
      </c>
      <c r="D302" s="35">
        <v>138000</v>
      </c>
    </row>
    <row r="303" spans="1:4" ht="15">
      <c r="A303" s="67" t="s">
        <v>229</v>
      </c>
      <c r="B303" s="60" t="s">
        <v>375</v>
      </c>
      <c r="C303" s="59">
        <v>500</v>
      </c>
      <c r="D303" s="35">
        <f>SUM(прил5!F418)</f>
        <v>500000</v>
      </c>
    </row>
    <row r="304" spans="1:4" ht="15">
      <c r="A304" s="17" t="s">
        <v>226</v>
      </c>
      <c r="B304" s="39" t="s">
        <v>375</v>
      </c>
      <c r="C304" s="38" t="s">
        <v>225</v>
      </c>
      <c r="D304" s="35">
        <f>SUM(прил5!F112)</f>
        <v>5111764</v>
      </c>
    </row>
    <row r="305" spans="1:4" ht="15">
      <c r="A305" s="47" t="s">
        <v>136</v>
      </c>
      <c r="B305" s="39" t="s">
        <v>135</v>
      </c>
      <c r="C305" s="38"/>
      <c r="D305" s="35">
        <f>SUM(D306)</f>
        <v>120000</v>
      </c>
    </row>
    <row r="306" spans="1:4" ht="15">
      <c r="A306" s="47" t="s">
        <v>163</v>
      </c>
      <c r="B306" s="39" t="s">
        <v>135</v>
      </c>
      <c r="C306" s="38" t="s">
        <v>224</v>
      </c>
      <c r="D306" s="35">
        <f>SUM(прил5!F114)</f>
        <v>120000</v>
      </c>
    </row>
    <row r="307" spans="1:4" ht="15">
      <c r="A307" s="71" t="s">
        <v>256</v>
      </c>
      <c r="B307" s="36" t="s">
        <v>346</v>
      </c>
      <c r="C307" s="43"/>
      <c r="D307" s="34">
        <f>SUM(D309+D313+D317+D315+D311+D319)</f>
        <v>3900364</v>
      </c>
    </row>
    <row r="308" spans="1:4" ht="15">
      <c r="A308" s="69" t="s">
        <v>257</v>
      </c>
      <c r="B308" s="39" t="s">
        <v>377</v>
      </c>
      <c r="C308" s="38"/>
      <c r="D308" s="35">
        <f>SUM(D309+D313+D315+D317+D311+D319)</f>
        <v>3900364</v>
      </c>
    </row>
    <row r="309" spans="1:4" ht="15">
      <c r="A309" s="47" t="s">
        <v>209</v>
      </c>
      <c r="B309" s="40" t="s">
        <v>16</v>
      </c>
      <c r="C309" s="38"/>
      <c r="D309" s="35">
        <f>SUM(D310)</f>
        <v>2316212</v>
      </c>
    </row>
    <row r="310" spans="1:4" ht="15">
      <c r="A310" s="47" t="s">
        <v>247</v>
      </c>
      <c r="B310" s="40" t="s">
        <v>17</v>
      </c>
      <c r="C310" s="38" t="s">
        <v>246</v>
      </c>
      <c r="D310" s="35">
        <f>SUM(прил5!F399)</f>
        <v>2316212</v>
      </c>
    </row>
    <row r="311" spans="1:4" ht="30">
      <c r="A311" s="99" t="s">
        <v>179</v>
      </c>
      <c r="B311" s="40" t="s">
        <v>178</v>
      </c>
      <c r="C311" s="38"/>
      <c r="D311" s="35">
        <f>SUM(D312)</f>
        <v>237000</v>
      </c>
    </row>
    <row r="312" spans="1:4" ht="15">
      <c r="A312" s="44" t="s">
        <v>229</v>
      </c>
      <c r="B312" s="40" t="s">
        <v>178</v>
      </c>
      <c r="C312" s="38" t="s">
        <v>288</v>
      </c>
      <c r="D312" s="35">
        <f>SUM(прил5!F184)</f>
        <v>237000</v>
      </c>
    </row>
    <row r="313" spans="1:4" ht="45">
      <c r="A313" s="44" t="s">
        <v>158</v>
      </c>
      <c r="B313" s="40" t="s">
        <v>159</v>
      </c>
      <c r="C313" s="38"/>
      <c r="D313" s="35">
        <f>SUM(D314)</f>
        <v>189000</v>
      </c>
    </row>
    <row r="314" spans="1:4" ht="15">
      <c r="A314" s="44" t="s">
        <v>229</v>
      </c>
      <c r="B314" s="40" t="s">
        <v>159</v>
      </c>
      <c r="C314" s="38" t="s">
        <v>288</v>
      </c>
      <c r="D314" s="35">
        <f>SUM(прил5!F209)</f>
        <v>189000</v>
      </c>
    </row>
    <row r="315" spans="1:4" ht="30">
      <c r="A315" s="41" t="s">
        <v>205</v>
      </c>
      <c r="B315" s="39" t="s">
        <v>348</v>
      </c>
      <c r="C315" s="38"/>
      <c r="D315" s="35">
        <f>SUM(D316)</f>
        <v>237000</v>
      </c>
    </row>
    <row r="316" spans="1:4" ht="45">
      <c r="A316" s="17" t="s">
        <v>294</v>
      </c>
      <c r="B316" s="39" t="s">
        <v>349</v>
      </c>
      <c r="C316" s="38" t="s">
        <v>221</v>
      </c>
      <c r="D316" s="35">
        <v>237000</v>
      </c>
    </row>
    <row r="317" spans="1:4" ht="60">
      <c r="A317" s="41" t="s">
        <v>378</v>
      </c>
      <c r="B317" s="39" t="s">
        <v>379</v>
      </c>
      <c r="C317" s="38"/>
      <c r="D317" s="35">
        <f>SUM(D318:D318)</f>
        <v>891152</v>
      </c>
    </row>
    <row r="318" spans="1:4" ht="45">
      <c r="A318" s="17" t="s">
        <v>294</v>
      </c>
      <c r="B318" s="39" t="s">
        <v>379</v>
      </c>
      <c r="C318" s="38" t="s">
        <v>221</v>
      </c>
      <c r="D318" s="35">
        <v>891152</v>
      </c>
    </row>
    <row r="319" spans="1:4" ht="15">
      <c r="A319" s="51" t="s">
        <v>751</v>
      </c>
      <c r="B319" s="40" t="s">
        <v>752</v>
      </c>
      <c r="C319" s="38"/>
      <c r="D319" s="35">
        <f>SUM(D320)</f>
        <v>30000</v>
      </c>
    </row>
    <row r="320" spans="1:4" ht="15">
      <c r="A320" s="51" t="s">
        <v>534</v>
      </c>
      <c r="B320" s="40" t="s">
        <v>752</v>
      </c>
      <c r="C320" s="38" t="s">
        <v>246</v>
      </c>
      <c r="D320" s="35">
        <v>30000</v>
      </c>
    </row>
    <row r="321" spans="1:4" ht="15">
      <c r="A321" s="7" t="s">
        <v>296</v>
      </c>
      <c r="B321" s="36" t="s">
        <v>353</v>
      </c>
      <c r="C321" s="43"/>
      <c r="D321" s="34">
        <f>SUM(D322)</f>
        <v>500000</v>
      </c>
    </row>
    <row r="322" spans="1:4" ht="15">
      <c r="A322" s="17" t="s">
        <v>297</v>
      </c>
      <c r="B322" s="39" t="s">
        <v>354</v>
      </c>
      <c r="C322" s="38"/>
      <c r="D322" s="35">
        <f>SUM(D323)</f>
        <v>500000</v>
      </c>
    </row>
    <row r="323" spans="1:4" ht="15">
      <c r="A323" s="17" t="s">
        <v>201</v>
      </c>
      <c r="B323" s="39" t="s">
        <v>355</v>
      </c>
      <c r="C323" s="38"/>
      <c r="D323" s="35">
        <f>SUM(D324)</f>
        <v>500000</v>
      </c>
    </row>
    <row r="324" spans="1:4" ht="15">
      <c r="A324" s="17" t="s">
        <v>226</v>
      </c>
      <c r="B324" s="39" t="s">
        <v>355</v>
      </c>
      <c r="C324" s="38" t="s">
        <v>225</v>
      </c>
      <c r="D324" s="35">
        <v>500000</v>
      </c>
    </row>
    <row r="325" spans="1:4" ht="28.5">
      <c r="A325" s="66" t="s">
        <v>264</v>
      </c>
      <c r="B325" s="36" t="s">
        <v>380</v>
      </c>
      <c r="C325" s="43"/>
      <c r="D325" s="34">
        <f>SUM(D326)</f>
        <v>10892689</v>
      </c>
    </row>
    <row r="326" spans="1:4" ht="30">
      <c r="A326" s="41" t="s">
        <v>265</v>
      </c>
      <c r="B326" s="39" t="s">
        <v>381</v>
      </c>
      <c r="C326" s="38"/>
      <c r="D326" s="35">
        <f>SUM(D327)</f>
        <v>10892689</v>
      </c>
    </row>
    <row r="327" spans="1:4" ht="15">
      <c r="A327" s="69" t="s">
        <v>299</v>
      </c>
      <c r="B327" s="39" t="s">
        <v>382</v>
      </c>
      <c r="C327" s="38"/>
      <c r="D327" s="35">
        <f>SUM(D328:D330)</f>
        <v>10892689</v>
      </c>
    </row>
    <row r="328" spans="1:4" ht="45">
      <c r="A328" s="17" t="s">
        <v>294</v>
      </c>
      <c r="B328" s="39" t="s">
        <v>382</v>
      </c>
      <c r="C328" s="38" t="s">
        <v>221</v>
      </c>
      <c r="D328" s="35">
        <f>SUM(прил5!F124)</f>
        <v>6191200</v>
      </c>
    </row>
    <row r="329" spans="1:4" ht="15">
      <c r="A329" s="47" t="s">
        <v>163</v>
      </c>
      <c r="B329" s="39" t="s">
        <v>382</v>
      </c>
      <c r="C329" s="38" t="s">
        <v>224</v>
      </c>
      <c r="D329" s="35">
        <f>SUM(прил5!F125)</f>
        <v>3387758</v>
      </c>
    </row>
    <row r="330" spans="1:4" ht="15">
      <c r="A330" s="17" t="s">
        <v>226</v>
      </c>
      <c r="B330" s="39" t="s">
        <v>382</v>
      </c>
      <c r="C330" s="38" t="s">
        <v>225</v>
      </c>
      <c r="D330" s="35">
        <f>SUM(прил5!F126)</f>
        <v>1313731</v>
      </c>
    </row>
  </sheetData>
  <sheetProtection/>
  <mergeCells count="2">
    <mergeCell ref="A1:A6"/>
    <mergeCell ref="A7:D11"/>
  </mergeCells>
  <printOptions/>
  <pageMargins left="0.7086614173228347" right="0.31496062992125984" top="0.7480314960629921" bottom="0.5511811023622047" header="0.31496062992125984" footer="0.31496062992125984"/>
  <pageSetup fitToHeight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21.421875" style="0" customWidth="1"/>
    <col min="2" max="2" width="72.57421875" style="0" customWidth="1"/>
    <col min="3" max="3" width="15.28125" style="0" customWidth="1"/>
    <col min="4" max="4" width="8.7109375" style="0" hidden="1" customWidth="1"/>
    <col min="5" max="5" width="9.140625" style="0" hidden="1" customWidth="1"/>
    <col min="6" max="6" width="0.2890625" style="0" customWidth="1"/>
    <col min="7" max="7" width="0.13671875" style="0" hidden="1" customWidth="1"/>
    <col min="9" max="9" width="0.5625" style="0" customWidth="1"/>
  </cols>
  <sheetData>
    <row r="1" spans="2:3" ht="15" customHeight="1">
      <c r="B1" s="234" t="s">
        <v>754</v>
      </c>
      <c r="C1" s="234"/>
    </row>
    <row r="2" spans="2:3" ht="15">
      <c r="B2" s="234"/>
      <c r="C2" s="234"/>
    </row>
    <row r="3" spans="2:3" ht="67.5" customHeight="1">
      <c r="B3" s="234"/>
      <c r="C3" s="234"/>
    </row>
    <row r="4" spans="1:3" ht="15.75">
      <c r="A4" s="236" t="s">
        <v>535</v>
      </c>
      <c r="B4" s="236"/>
      <c r="C4" s="236"/>
    </row>
    <row r="5" spans="1:3" ht="15.75">
      <c r="A5" s="237"/>
      <c r="B5" s="237"/>
      <c r="C5" s="237"/>
    </row>
    <row r="7" spans="1:3" ht="48.75" customHeight="1">
      <c r="A7" s="136" t="s">
        <v>536</v>
      </c>
      <c r="B7" s="137" t="s">
        <v>537</v>
      </c>
      <c r="C7" s="136" t="s">
        <v>538</v>
      </c>
    </row>
    <row r="8" spans="1:3" ht="16.5" customHeight="1">
      <c r="A8" s="138" t="s">
        <v>539</v>
      </c>
      <c r="B8" s="139" t="s">
        <v>540</v>
      </c>
      <c r="C8" s="140">
        <f>SUM(C9+C12+C18+C27+C30+C37+C44+C46)</f>
        <v>102726827</v>
      </c>
    </row>
    <row r="9" spans="1:3" ht="18.75" customHeight="1">
      <c r="A9" s="138" t="s">
        <v>541</v>
      </c>
      <c r="B9" s="139" t="s">
        <v>542</v>
      </c>
      <c r="C9" s="141">
        <f>SUM(C10)</f>
        <v>73985700</v>
      </c>
    </row>
    <row r="10" spans="1:3" ht="17.25" customHeight="1">
      <c r="A10" s="142" t="s">
        <v>543</v>
      </c>
      <c r="B10" s="139" t="s">
        <v>544</v>
      </c>
      <c r="C10" s="141">
        <f>SUM(C11)</f>
        <v>73985700</v>
      </c>
    </row>
    <row r="11" spans="1:3" ht="51">
      <c r="A11" s="143" t="s">
        <v>545</v>
      </c>
      <c r="B11" s="144" t="s">
        <v>546</v>
      </c>
      <c r="C11" s="145">
        <v>73985700</v>
      </c>
    </row>
    <row r="12" spans="1:3" ht="27" customHeight="1">
      <c r="A12" s="142" t="s">
        <v>547</v>
      </c>
      <c r="B12" s="139" t="s">
        <v>548</v>
      </c>
      <c r="C12" s="146">
        <f>SUM(C14:C17)</f>
        <v>6886858</v>
      </c>
    </row>
    <row r="13" spans="1:3" ht="27.75" customHeight="1">
      <c r="A13" s="147" t="s">
        <v>549</v>
      </c>
      <c r="B13" s="144" t="s">
        <v>550</v>
      </c>
      <c r="C13" s="145">
        <f>SUM(C14:C17)</f>
        <v>6886858</v>
      </c>
    </row>
    <row r="14" spans="1:3" ht="30" customHeight="1">
      <c r="A14" s="143" t="s">
        <v>551</v>
      </c>
      <c r="B14" s="144" t="s">
        <v>552</v>
      </c>
      <c r="C14" s="145">
        <v>2443637</v>
      </c>
    </row>
    <row r="15" spans="1:3" ht="48" customHeight="1">
      <c r="A15" s="143" t="s">
        <v>553</v>
      </c>
      <c r="B15" s="144" t="s">
        <v>554</v>
      </c>
      <c r="C15" s="145">
        <v>37122</v>
      </c>
    </row>
    <row r="16" spans="1:3" ht="36.75" customHeight="1">
      <c r="A16" s="143" t="s">
        <v>555</v>
      </c>
      <c r="B16" s="144" t="s">
        <v>556</v>
      </c>
      <c r="C16" s="145">
        <v>5333503</v>
      </c>
    </row>
    <row r="17" spans="1:3" ht="41.25" customHeight="1">
      <c r="A17" s="143" t="s">
        <v>557</v>
      </c>
      <c r="B17" s="144" t="s">
        <v>558</v>
      </c>
      <c r="C17" s="145">
        <v>-927404</v>
      </c>
    </row>
    <row r="18" spans="1:3" ht="25.5" customHeight="1">
      <c r="A18" s="139" t="s">
        <v>559</v>
      </c>
      <c r="B18" s="139" t="s">
        <v>560</v>
      </c>
      <c r="C18" s="146">
        <f>SUM(C23+C25+C19)</f>
        <v>3802336</v>
      </c>
    </row>
    <row r="19" spans="1:3" ht="25.5" customHeight="1">
      <c r="A19" s="139" t="s">
        <v>561</v>
      </c>
      <c r="B19" s="139" t="s">
        <v>562</v>
      </c>
      <c r="C19" s="146">
        <f>SUM(C20:C22)</f>
        <v>288294</v>
      </c>
    </row>
    <row r="20" spans="1:3" ht="25.5" customHeight="1">
      <c r="A20" s="144" t="s">
        <v>563</v>
      </c>
      <c r="B20" s="144" t="s">
        <v>564</v>
      </c>
      <c r="C20" s="145">
        <v>217041</v>
      </c>
    </row>
    <row r="21" spans="1:3" ht="45" customHeight="1">
      <c r="A21" s="144" t="s">
        <v>565</v>
      </c>
      <c r="B21" s="144" t="s">
        <v>566</v>
      </c>
      <c r="C21" s="145">
        <v>37728</v>
      </c>
    </row>
    <row r="22" spans="1:3" ht="25.5" customHeight="1">
      <c r="A22" s="144" t="s">
        <v>567</v>
      </c>
      <c r="B22" s="144" t="s">
        <v>568</v>
      </c>
      <c r="C22" s="145">
        <v>33525</v>
      </c>
    </row>
    <row r="23" spans="1:3" ht="18.75" customHeight="1">
      <c r="A23" s="139" t="s">
        <v>569</v>
      </c>
      <c r="B23" s="139" t="s">
        <v>570</v>
      </c>
      <c r="C23" s="141">
        <f>SUM(C24)</f>
        <v>3156521</v>
      </c>
    </row>
    <row r="24" spans="1:3" ht="22.5" customHeight="1">
      <c r="A24" s="144" t="s">
        <v>571</v>
      </c>
      <c r="B24" s="148" t="s">
        <v>570</v>
      </c>
      <c r="C24" s="145">
        <v>3156521</v>
      </c>
    </row>
    <row r="25" spans="1:3" ht="16.5" customHeight="1">
      <c r="A25" s="139" t="s">
        <v>572</v>
      </c>
      <c r="B25" s="139" t="s">
        <v>573</v>
      </c>
      <c r="C25" s="141">
        <f>SUM(C26:C26)</f>
        <v>357521</v>
      </c>
    </row>
    <row r="26" spans="1:3" ht="17.25" customHeight="1">
      <c r="A26" s="144" t="s">
        <v>574</v>
      </c>
      <c r="B26" s="150" t="s">
        <v>573</v>
      </c>
      <c r="C26" s="151">
        <v>357521</v>
      </c>
    </row>
    <row r="27" spans="1:3" ht="18.75" customHeight="1">
      <c r="A27" s="139" t="s">
        <v>575</v>
      </c>
      <c r="B27" s="139" t="s">
        <v>576</v>
      </c>
      <c r="C27" s="141">
        <f>SUM(C28)</f>
        <v>1846475</v>
      </c>
    </row>
    <row r="28" spans="1:3" ht="31.5" customHeight="1">
      <c r="A28" s="152" t="s">
        <v>577</v>
      </c>
      <c r="B28" s="144" t="s">
        <v>578</v>
      </c>
      <c r="C28" s="149">
        <f>SUM(C29)</f>
        <v>1846475</v>
      </c>
    </row>
    <row r="29" spans="1:3" ht="28.5" customHeight="1">
      <c r="A29" s="144" t="s">
        <v>579</v>
      </c>
      <c r="B29" s="144" t="s">
        <v>580</v>
      </c>
      <c r="C29" s="145">
        <v>1846475</v>
      </c>
    </row>
    <row r="30" spans="1:3" ht="27" customHeight="1">
      <c r="A30" s="139" t="s">
        <v>581</v>
      </c>
      <c r="B30" s="153" t="s">
        <v>582</v>
      </c>
      <c r="C30" s="141">
        <f>SUM(C31)</f>
        <v>4525717</v>
      </c>
    </row>
    <row r="31" spans="1:3" ht="51">
      <c r="A31" s="144" t="s">
        <v>583</v>
      </c>
      <c r="B31" s="139" t="s">
        <v>584</v>
      </c>
      <c r="C31" s="149">
        <f>SUM(C32+C35)</f>
        <v>4525717</v>
      </c>
    </row>
    <row r="32" spans="1:3" ht="38.25">
      <c r="A32" s="144" t="s">
        <v>585</v>
      </c>
      <c r="B32" s="139" t="s">
        <v>586</v>
      </c>
      <c r="C32" s="149">
        <f>SUM(C33+C34)</f>
        <v>2910913</v>
      </c>
    </row>
    <row r="33" spans="1:3" ht="51">
      <c r="A33" s="144" t="s">
        <v>587</v>
      </c>
      <c r="B33" s="144" t="s">
        <v>588</v>
      </c>
      <c r="C33" s="145">
        <v>2550148</v>
      </c>
    </row>
    <row r="34" spans="1:3" ht="51">
      <c r="A34" s="144" t="s">
        <v>589</v>
      </c>
      <c r="B34" s="144" t="s">
        <v>590</v>
      </c>
      <c r="C34" s="145">
        <v>360765</v>
      </c>
    </row>
    <row r="35" spans="1:3" ht="51" customHeight="1">
      <c r="A35" s="144" t="s">
        <v>591</v>
      </c>
      <c r="B35" s="144" t="s">
        <v>592</v>
      </c>
      <c r="C35" s="149">
        <f>SUM(C36)</f>
        <v>1614804</v>
      </c>
    </row>
    <row r="36" spans="1:3" ht="38.25">
      <c r="A36" s="144" t="s">
        <v>593</v>
      </c>
      <c r="B36" s="144" t="s">
        <v>594</v>
      </c>
      <c r="C36" s="145">
        <v>1614804</v>
      </c>
    </row>
    <row r="37" spans="1:3" ht="15">
      <c r="A37" s="139" t="s">
        <v>595</v>
      </c>
      <c r="B37" s="139" t="s">
        <v>596</v>
      </c>
      <c r="C37" s="141">
        <f>SUM(C38)</f>
        <v>302500</v>
      </c>
    </row>
    <row r="38" spans="1:3" ht="15">
      <c r="A38" s="144" t="s">
        <v>597</v>
      </c>
      <c r="B38" s="144" t="s">
        <v>598</v>
      </c>
      <c r="C38" s="149">
        <f>SUM(C39+C40+C41)</f>
        <v>302500</v>
      </c>
    </row>
    <row r="39" spans="1:3" ht="30" customHeight="1">
      <c r="A39" s="144" t="s">
        <v>599</v>
      </c>
      <c r="B39" s="154" t="s">
        <v>600</v>
      </c>
      <c r="C39" s="149">
        <v>11000</v>
      </c>
    </row>
    <row r="40" spans="1:3" ht="25.5" customHeight="1">
      <c r="A40" s="155" t="s">
        <v>601</v>
      </c>
      <c r="B40" s="154" t="s">
        <v>602</v>
      </c>
      <c r="C40" s="145">
        <v>55000</v>
      </c>
    </row>
    <row r="41" spans="1:3" ht="25.5" customHeight="1">
      <c r="A41" s="155" t="s">
        <v>603</v>
      </c>
      <c r="B41" s="154" t="s">
        <v>604</v>
      </c>
      <c r="C41" s="145">
        <v>236500</v>
      </c>
    </row>
    <row r="42" spans="1:3" ht="30" customHeight="1">
      <c r="A42" s="139" t="s">
        <v>605</v>
      </c>
      <c r="B42" s="139" t="s">
        <v>606</v>
      </c>
      <c r="C42" s="141">
        <f>SUM(C44)</f>
        <v>10182124</v>
      </c>
    </row>
    <row r="43" spans="1:3" ht="19.5" customHeight="1">
      <c r="A43" s="152" t="s">
        <v>607</v>
      </c>
      <c r="B43" s="144" t="s">
        <v>608</v>
      </c>
      <c r="C43" s="149">
        <f>SUM(C44)</f>
        <v>10182124</v>
      </c>
    </row>
    <row r="44" spans="1:3" ht="27" customHeight="1">
      <c r="A44" s="144" t="s">
        <v>609</v>
      </c>
      <c r="B44" s="144" t="s">
        <v>610</v>
      </c>
      <c r="C44" s="149">
        <f>SUM(C45)</f>
        <v>10182124</v>
      </c>
    </row>
    <row r="45" spans="1:3" ht="25.5">
      <c r="A45" s="144" t="s">
        <v>611</v>
      </c>
      <c r="B45" s="144" t="s">
        <v>612</v>
      </c>
      <c r="C45" s="145">
        <v>10182124</v>
      </c>
    </row>
    <row r="46" spans="1:3" ht="22.5" customHeight="1">
      <c r="A46" s="139" t="s">
        <v>613</v>
      </c>
      <c r="B46" s="139" t="s">
        <v>614</v>
      </c>
      <c r="C46" s="141">
        <f>SUM(C47+C50+C54+C55+C49)</f>
        <v>1195117</v>
      </c>
    </row>
    <row r="47" spans="1:3" ht="69" customHeight="1">
      <c r="A47" s="156" t="s">
        <v>615</v>
      </c>
      <c r="B47" s="157" t="s">
        <v>616</v>
      </c>
      <c r="C47" s="158">
        <f>SUM(C48)</f>
        <v>41500</v>
      </c>
    </row>
    <row r="48" spans="1:3" ht="15" customHeight="1">
      <c r="A48" s="156" t="s">
        <v>617</v>
      </c>
      <c r="B48" s="157" t="s">
        <v>618</v>
      </c>
      <c r="C48" s="159">
        <v>41500</v>
      </c>
    </row>
    <row r="49" spans="1:3" ht="41.25" customHeight="1">
      <c r="A49" s="160" t="s">
        <v>619</v>
      </c>
      <c r="B49" s="154" t="s">
        <v>620</v>
      </c>
      <c r="C49" s="159"/>
    </row>
    <row r="50" spans="1:3" ht="16.5" customHeight="1">
      <c r="A50" s="156" t="s">
        <v>621</v>
      </c>
      <c r="B50" s="157" t="s">
        <v>622</v>
      </c>
      <c r="C50" s="158">
        <f>SUM(C53+C51)</f>
        <v>81500</v>
      </c>
    </row>
    <row r="51" spans="1:3" ht="31.5" customHeight="1">
      <c r="A51" s="156" t="s">
        <v>623</v>
      </c>
      <c r="B51" s="157" t="s">
        <v>624</v>
      </c>
      <c r="C51" s="158">
        <f>SUM(C52)</f>
        <v>23000</v>
      </c>
    </row>
    <row r="52" spans="1:3" ht="40.5" customHeight="1">
      <c r="A52" s="156" t="s">
        <v>625</v>
      </c>
      <c r="B52" s="157" t="s">
        <v>626</v>
      </c>
      <c r="C52" s="159">
        <v>23000</v>
      </c>
    </row>
    <row r="53" spans="1:3" ht="13.5" customHeight="1">
      <c r="A53" s="156" t="s">
        <v>627</v>
      </c>
      <c r="B53" s="157" t="s">
        <v>628</v>
      </c>
      <c r="C53" s="159">
        <v>58500</v>
      </c>
    </row>
    <row r="54" spans="1:3" ht="40.5" customHeight="1">
      <c r="A54" s="156" t="s">
        <v>629</v>
      </c>
      <c r="B54" s="157" t="s">
        <v>630</v>
      </c>
      <c r="C54" s="159">
        <v>116222</v>
      </c>
    </row>
    <row r="55" spans="1:3" ht="27" customHeight="1">
      <c r="A55" s="144" t="s">
        <v>631</v>
      </c>
      <c r="B55" s="144" t="s">
        <v>632</v>
      </c>
      <c r="C55" s="149">
        <f>SUM(C56)</f>
        <v>955895</v>
      </c>
    </row>
    <row r="56" spans="1:3" ht="28.5" customHeight="1">
      <c r="A56" s="144" t="s">
        <v>633</v>
      </c>
      <c r="B56" s="144" t="s">
        <v>634</v>
      </c>
      <c r="C56" s="145">
        <v>955895</v>
      </c>
    </row>
    <row r="57" spans="1:3" ht="15">
      <c r="A57" s="139" t="s">
        <v>635</v>
      </c>
      <c r="B57" s="153" t="s">
        <v>636</v>
      </c>
      <c r="C57" s="141">
        <f>SUM(C58+C94)</f>
        <v>296574526.27</v>
      </c>
    </row>
    <row r="58" spans="1:3" ht="25.5">
      <c r="A58" s="139" t="s">
        <v>637</v>
      </c>
      <c r="B58" s="139" t="s">
        <v>638</v>
      </c>
      <c r="C58" s="141">
        <f>SUM(C59+C62+C91)</f>
        <v>296503822</v>
      </c>
    </row>
    <row r="59" spans="1:3" ht="23.25" customHeight="1">
      <c r="A59" s="139" t="s">
        <v>639</v>
      </c>
      <c r="B59" s="139" t="s">
        <v>640</v>
      </c>
      <c r="C59" s="141">
        <f>SUM(C60)</f>
        <v>51614373</v>
      </c>
    </row>
    <row r="60" spans="1:3" ht="19.5" customHeight="1">
      <c r="A60" s="144" t="s">
        <v>641</v>
      </c>
      <c r="B60" s="144" t="s">
        <v>642</v>
      </c>
      <c r="C60" s="149">
        <f>SUM(C61)</f>
        <v>51614373</v>
      </c>
    </row>
    <row r="61" spans="1:3" ht="24.75" customHeight="1">
      <c r="A61" s="144" t="s">
        <v>643</v>
      </c>
      <c r="B61" s="144" t="s">
        <v>644</v>
      </c>
      <c r="C61" s="145">
        <v>51614373</v>
      </c>
    </row>
    <row r="62" spans="1:3" ht="27.75" customHeight="1">
      <c r="A62" s="139" t="s">
        <v>645</v>
      </c>
      <c r="B62" s="139" t="s">
        <v>646</v>
      </c>
      <c r="C62" s="141">
        <f>SUM(C63,C65,C67,C69,)</f>
        <v>244859449</v>
      </c>
    </row>
    <row r="63" spans="1:3" ht="24.75" customHeight="1">
      <c r="A63" s="144" t="s">
        <v>647</v>
      </c>
      <c r="B63" s="144" t="s">
        <v>648</v>
      </c>
      <c r="C63" s="149">
        <f>SUM(C64)</f>
        <v>891152</v>
      </c>
    </row>
    <row r="64" spans="1:3" ht="33.75" customHeight="1">
      <c r="A64" s="144" t="s">
        <v>649</v>
      </c>
      <c r="B64" s="144" t="s">
        <v>648</v>
      </c>
      <c r="C64" s="145">
        <v>891152</v>
      </c>
    </row>
    <row r="65" spans="1:3" ht="41.25" customHeight="1">
      <c r="A65" s="144" t="s">
        <v>650</v>
      </c>
      <c r="B65" s="144" t="s">
        <v>651</v>
      </c>
      <c r="C65" s="149">
        <f>SUM(C66)</f>
        <v>284621</v>
      </c>
    </row>
    <row r="66" spans="1:3" ht="38.25" customHeight="1">
      <c r="A66" s="144" t="s">
        <v>652</v>
      </c>
      <c r="B66" s="144" t="s">
        <v>651</v>
      </c>
      <c r="C66" s="145">
        <v>284621</v>
      </c>
    </row>
    <row r="67" spans="1:3" ht="44.25" customHeight="1">
      <c r="A67" s="144" t="s">
        <v>653</v>
      </c>
      <c r="B67" s="144" t="s">
        <v>654</v>
      </c>
      <c r="C67" s="149">
        <f>SUM(C68)</f>
        <v>13150677</v>
      </c>
    </row>
    <row r="68" spans="1:3" ht="39" customHeight="1">
      <c r="A68" s="144" t="s">
        <v>655</v>
      </c>
      <c r="B68" s="144" t="s">
        <v>654</v>
      </c>
      <c r="C68" s="145">
        <v>13150677</v>
      </c>
    </row>
    <row r="69" spans="1:3" ht="23.25" customHeight="1">
      <c r="A69" s="139" t="s">
        <v>656</v>
      </c>
      <c r="B69" s="139" t="s">
        <v>657</v>
      </c>
      <c r="C69" s="141">
        <f>SUM(C70)</f>
        <v>230532999</v>
      </c>
    </row>
    <row r="70" spans="1:3" ht="15">
      <c r="A70" s="144" t="s">
        <v>658</v>
      </c>
      <c r="B70" s="144" t="s">
        <v>659</v>
      </c>
      <c r="C70" s="149">
        <f>SUM(C71+C72+C73+C74+C75+C76+C77+C78+C79+C82+C83+C84+C85+C86+C87+C88+C89+C90)</f>
        <v>230532999</v>
      </c>
    </row>
    <row r="71" spans="1:3" ht="25.5">
      <c r="A71" s="144" t="s">
        <v>658</v>
      </c>
      <c r="B71" s="144" t="s">
        <v>660</v>
      </c>
      <c r="C71" s="145">
        <v>8480754</v>
      </c>
    </row>
    <row r="72" spans="1:3" ht="27.75" customHeight="1">
      <c r="A72" s="144" t="s">
        <v>658</v>
      </c>
      <c r="B72" s="144" t="s">
        <v>661</v>
      </c>
      <c r="C72" s="145">
        <v>4083357</v>
      </c>
    </row>
    <row r="73" spans="1:3" ht="38.25" customHeight="1">
      <c r="A73" s="144" t="s">
        <v>658</v>
      </c>
      <c r="B73" s="144" t="s">
        <v>662</v>
      </c>
      <c r="C73" s="145">
        <v>112400</v>
      </c>
    </row>
    <row r="74" spans="1:3" ht="52.5" customHeight="1">
      <c r="A74" s="144" t="s">
        <v>658</v>
      </c>
      <c r="B74" s="161" t="s">
        <v>663</v>
      </c>
      <c r="C74" s="151">
        <v>810746</v>
      </c>
    </row>
    <row r="75" spans="1:3" ht="39.75" customHeight="1">
      <c r="A75" s="144" t="s">
        <v>658</v>
      </c>
      <c r="B75" s="161" t="s">
        <v>664</v>
      </c>
      <c r="C75" s="151">
        <v>1422000</v>
      </c>
    </row>
    <row r="76" spans="1:3" ht="29.25" customHeight="1">
      <c r="A76" s="144" t="s">
        <v>658</v>
      </c>
      <c r="B76" s="144" t="s">
        <v>665</v>
      </c>
      <c r="C76" s="145">
        <v>237000</v>
      </c>
    </row>
    <row r="77" spans="1:3" ht="38.25">
      <c r="A77" s="144" t="s">
        <v>658</v>
      </c>
      <c r="B77" s="144" t="s">
        <v>666</v>
      </c>
      <c r="C77" s="145">
        <v>711000</v>
      </c>
    </row>
    <row r="78" spans="1:3" ht="53.25" customHeight="1">
      <c r="A78" s="144" t="s">
        <v>658</v>
      </c>
      <c r="B78" s="162" t="s">
        <v>667</v>
      </c>
      <c r="C78" s="145">
        <v>14678939</v>
      </c>
    </row>
    <row r="79" spans="1:3" ht="42.75" customHeight="1">
      <c r="A79" s="144" t="s">
        <v>658</v>
      </c>
      <c r="B79" s="162" t="s">
        <v>668</v>
      </c>
      <c r="C79" s="149">
        <f>SUM(C80:C81)</f>
        <v>800321</v>
      </c>
    </row>
    <row r="80" spans="1:3" s="2" customFormat="1" ht="42.75" customHeight="1">
      <c r="A80" s="144" t="s">
        <v>658</v>
      </c>
      <c r="B80" s="162" t="s">
        <v>669</v>
      </c>
      <c r="C80" s="145">
        <v>776045</v>
      </c>
    </row>
    <row r="81" spans="1:3" ht="46.5" customHeight="1">
      <c r="A81" s="144" t="s">
        <v>658</v>
      </c>
      <c r="B81" s="162" t="s">
        <v>670</v>
      </c>
      <c r="C81" s="145">
        <v>24276</v>
      </c>
    </row>
    <row r="82" spans="1:3" ht="80.25" customHeight="1">
      <c r="A82" s="144" t="s">
        <v>658</v>
      </c>
      <c r="B82" s="162" t="s">
        <v>671</v>
      </c>
      <c r="C82" s="145">
        <v>156927684</v>
      </c>
    </row>
    <row r="83" spans="1:3" ht="76.5">
      <c r="A83" s="144" t="s">
        <v>658</v>
      </c>
      <c r="B83" s="162" t="s">
        <v>672</v>
      </c>
      <c r="C83" s="145">
        <v>27235771</v>
      </c>
    </row>
    <row r="84" spans="1:3" ht="43.5" customHeight="1">
      <c r="A84" s="144" t="s">
        <v>658</v>
      </c>
      <c r="B84" s="163" t="s">
        <v>673</v>
      </c>
      <c r="C84" s="164">
        <v>237000</v>
      </c>
    </row>
    <row r="85" spans="1:3" ht="43.5" customHeight="1">
      <c r="A85" s="144" t="s">
        <v>658</v>
      </c>
      <c r="B85" s="163" t="s">
        <v>674</v>
      </c>
      <c r="C85" s="164">
        <v>9665608</v>
      </c>
    </row>
    <row r="86" spans="1:3" ht="30.75" customHeight="1">
      <c r="A86" s="144" t="s">
        <v>658</v>
      </c>
      <c r="B86" s="163" t="s">
        <v>675</v>
      </c>
      <c r="C86" s="164">
        <v>198669</v>
      </c>
    </row>
    <row r="87" spans="1:3" ht="42.75" customHeight="1">
      <c r="A87" s="144" t="s">
        <v>658</v>
      </c>
      <c r="B87" s="165" t="s">
        <v>676</v>
      </c>
      <c r="C87" s="166">
        <v>237000</v>
      </c>
    </row>
    <row r="88" spans="1:3" ht="44.25" customHeight="1">
      <c r="A88" s="144" t="s">
        <v>658</v>
      </c>
      <c r="B88" s="165" t="s">
        <v>677</v>
      </c>
      <c r="C88" s="166">
        <v>2316212</v>
      </c>
    </row>
    <row r="89" spans="1:3" ht="27.75" customHeight="1">
      <c r="A89" s="144" t="s">
        <v>658</v>
      </c>
      <c r="B89" s="144" t="s">
        <v>678</v>
      </c>
      <c r="C89" s="145">
        <v>2307356</v>
      </c>
    </row>
    <row r="90" spans="1:3" ht="66.75" customHeight="1">
      <c r="A90" s="144" t="s">
        <v>679</v>
      </c>
      <c r="B90" s="165" t="s">
        <v>680</v>
      </c>
      <c r="C90" s="166">
        <v>71182</v>
      </c>
    </row>
    <row r="91" spans="1:3" ht="33" customHeight="1">
      <c r="A91" s="181" t="s">
        <v>750</v>
      </c>
      <c r="B91" s="181" t="s">
        <v>745</v>
      </c>
      <c r="C91" s="167">
        <v>30000</v>
      </c>
    </row>
    <row r="92" spans="1:3" ht="42.75" customHeight="1">
      <c r="A92" s="182" t="s">
        <v>749</v>
      </c>
      <c r="B92" s="182" t="s">
        <v>746</v>
      </c>
      <c r="C92" s="166">
        <v>30000</v>
      </c>
    </row>
    <row r="93" spans="1:3" ht="48.75" customHeight="1">
      <c r="A93" s="182" t="s">
        <v>748</v>
      </c>
      <c r="B93" s="182" t="s">
        <v>747</v>
      </c>
      <c r="C93" s="166">
        <v>30000</v>
      </c>
    </row>
    <row r="94" spans="1:3" ht="64.5" customHeight="1">
      <c r="A94" s="180" t="s">
        <v>681</v>
      </c>
      <c r="B94" s="183" t="s">
        <v>682</v>
      </c>
      <c r="C94" s="167">
        <f>SUM(C95)</f>
        <v>70704.27</v>
      </c>
    </row>
    <row r="95" spans="1:3" ht="39.75" customHeight="1">
      <c r="A95" s="144" t="s">
        <v>683</v>
      </c>
      <c r="B95" s="184" t="s">
        <v>684</v>
      </c>
      <c r="C95" s="166">
        <f>SUM(C96)</f>
        <v>70704.27</v>
      </c>
    </row>
    <row r="96" spans="1:3" ht="42" customHeight="1">
      <c r="A96" s="144" t="s">
        <v>685</v>
      </c>
      <c r="B96" s="185" t="s">
        <v>686</v>
      </c>
      <c r="C96" s="166">
        <f>SUM(C97)</f>
        <v>70704.27</v>
      </c>
    </row>
    <row r="97" spans="1:3" ht="39" customHeight="1">
      <c r="A97" s="144" t="s">
        <v>687</v>
      </c>
      <c r="B97" s="186" t="s">
        <v>688</v>
      </c>
      <c r="C97" s="166">
        <v>70704.27</v>
      </c>
    </row>
    <row r="98" spans="1:3" ht="15">
      <c r="A98" s="168"/>
      <c r="B98" s="139" t="s">
        <v>689</v>
      </c>
      <c r="C98" s="146">
        <f>SUM(C8+C57)</f>
        <v>399301353.27</v>
      </c>
    </row>
    <row r="99" ht="15">
      <c r="B99" s="139"/>
    </row>
  </sheetData>
  <sheetProtection/>
  <mergeCells count="3">
    <mergeCell ref="B1:C3"/>
    <mergeCell ref="A4:C4"/>
    <mergeCell ref="A5:C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8">
      <selection activeCell="C30" sqref="C30"/>
    </sheetView>
  </sheetViews>
  <sheetFormatPr defaultColWidth="9.140625" defaultRowHeight="15"/>
  <cols>
    <col min="1" max="1" width="7.7109375" style="0" customWidth="1"/>
    <col min="2" max="2" width="25.140625" style="0" customWidth="1"/>
    <col min="3" max="3" width="62.7109375" style="0" customWidth="1"/>
    <col min="4" max="4" width="19.8515625" style="0" customWidth="1"/>
  </cols>
  <sheetData>
    <row r="1" spans="3:8" ht="15" customHeight="1">
      <c r="C1" s="234" t="s">
        <v>753</v>
      </c>
      <c r="D1" s="238"/>
      <c r="E1" s="12"/>
      <c r="F1" s="12"/>
      <c r="G1" s="12"/>
      <c r="H1" s="12"/>
    </row>
    <row r="2" spans="3:8" ht="15">
      <c r="C2" s="234"/>
      <c r="D2" s="238"/>
      <c r="E2" s="12"/>
      <c r="F2" s="12"/>
      <c r="G2" s="12"/>
      <c r="H2" s="12"/>
    </row>
    <row r="3" spans="3:8" ht="15">
      <c r="C3" s="234"/>
      <c r="D3" s="238"/>
      <c r="E3" s="12"/>
      <c r="F3" s="12"/>
      <c r="G3" s="12"/>
      <c r="H3" s="12"/>
    </row>
    <row r="4" spans="3:8" ht="30" customHeight="1">
      <c r="C4" s="234"/>
      <c r="D4" s="238"/>
      <c r="E4" s="12"/>
      <c r="F4" s="12"/>
      <c r="G4" s="12"/>
      <c r="H4" s="12"/>
    </row>
    <row r="5" spans="3:8" ht="2.25" customHeight="1">
      <c r="C5" s="234"/>
      <c r="D5" s="238"/>
      <c r="E5" s="12"/>
      <c r="F5" s="12"/>
      <c r="G5" s="12"/>
      <c r="H5" s="12"/>
    </row>
    <row r="6" spans="3:8" ht="5.25" customHeight="1">
      <c r="C6" s="234"/>
      <c r="D6" s="238"/>
      <c r="E6" s="12"/>
      <c r="F6" s="12"/>
      <c r="G6" s="12"/>
      <c r="H6" s="12"/>
    </row>
    <row r="7" spans="3:8" ht="14.25" customHeight="1" hidden="1">
      <c r="C7" s="234"/>
      <c r="D7" s="238"/>
      <c r="E7" s="12"/>
      <c r="F7" s="12"/>
      <c r="G7" s="12"/>
      <c r="H7" s="12"/>
    </row>
    <row r="8" spans="3:8" ht="14.25" customHeight="1" hidden="1">
      <c r="C8" s="234"/>
      <c r="D8" s="238"/>
      <c r="E8" s="12"/>
      <c r="F8" s="12"/>
      <c r="G8" s="12"/>
      <c r="H8" s="12"/>
    </row>
    <row r="9" ht="18.75">
      <c r="C9" s="134" t="s">
        <v>690</v>
      </c>
    </row>
    <row r="10" ht="18.75">
      <c r="C10" s="134" t="s">
        <v>691</v>
      </c>
    </row>
    <row r="11" spans="2:4" ht="51" customHeight="1">
      <c r="B11" s="169" t="s">
        <v>692</v>
      </c>
      <c r="C11" s="169" t="s">
        <v>693</v>
      </c>
      <c r="D11" s="170" t="s">
        <v>694</v>
      </c>
    </row>
    <row r="12" spans="2:4" ht="31.5">
      <c r="B12" s="7" t="s">
        <v>695</v>
      </c>
      <c r="C12" s="171" t="s">
        <v>696</v>
      </c>
      <c r="D12" s="172">
        <f>SUM(D13)</f>
        <v>10103197.100000024</v>
      </c>
    </row>
    <row r="13" spans="2:4" ht="31.5">
      <c r="B13" s="7" t="s">
        <v>697</v>
      </c>
      <c r="C13" s="171" t="s">
        <v>698</v>
      </c>
      <c r="D13" s="172">
        <f>SUM(D14+D18)</f>
        <v>10103197.100000024</v>
      </c>
    </row>
    <row r="14" spans="2:4" ht="15.75">
      <c r="B14" s="17" t="s">
        <v>699</v>
      </c>
      <c r="C14" s="173" t="s">
        <v>700</v>
      </c>
      <c r="D14" s="174">
        <f>SUM(D15)</f>
        <v>-399301353.27</v>
      </c>
    </row>
    <row r="15" spans="2:4" ht="15.75">
      <c r="B15" s="17" t="s">
        <v>701</v>
      </c>
      <c r="C15" s="173" t="s">
        <v>702</v>
      </c>
      <c r="D15" s="174">
        <f>SUM(D16)</f>
        <v>-399301353.27</v>
      </c>
    </row>
    <row r="16" spans="2:4" ht="15.75">
      <c r="B16" s="17" t="s">
        <v>703</v>
      </c>
      <c r="C16" s="173" t="s">
        <v>704</v>
      </c>
      <c r="D16" s="174">
        <f>SUM(D17)</f>
        <v>-399301353.27</v>
      </c>
    </row>
    <row r="17" spans="2:4" ht="31.5">
      <c r="B17" s="17" t="s">
        <v>705</v>
      </c>
      <c r="C17" s="173" t="s">
        <v>706</v>
      </c>
      <c r="D17" s="175">
        <f>SUM(-'прил 4'!C98)</f>
        <v>-399301353.27</v>
      </c>
    </row>
    <row r="18" spans="2:4" ht="15.75">
      <c r="B18" s="17" t="s">
        <v>707</v>
      </c>
      <c r="C18" s="173" t="s">
        <v>708</v>
      </c>
      <c r="D18" s="176">
        <f>SUM(D19)</f>
        <v>409404550.37</v>
      </c>
    </row>
    <row r="19" spans="2:4" ht="15.75">
      <c r="B19" s="17" t="s">
        <v>709</v>
      </c>
      <c r="C19" s="173" t="s">
        <v>710</v>
      </c>
      <c r="D19" s="176">
        <f>SUM(D20)</f>
        <v>409404550.37</v>
      </c>
    </row>
    <row r="20" spans="2:4" ht="15.75">
      <c r="B20" s="17" t="s">
        <v>711</v>
      </c>
      <c r="C20" s="173" t="s">
        <v>712</v>
      </c>
      <c r="D20" s="176">
        <f>SUM(D21)</f>
        <v>409404550.37</v>
      </c>
    </row>
    <row r="21" spans="2:4" ht="31.5">
      <c r="B21" s="17" t="s">
        <v>713</v>
      </c>
      <c r="C21" s="173" t="s">
        <v>714</v>
      </c>
      <c r="D21" s="176">
        <f>SUM(прил5!F14)</f>
        <v>409404550.37</v>
      </c>
    </row>
    <row r="22" spans="2:4" ht="31.5">
      <c r="B22" s="7" t="s">
        <v>715</v>
      </c>
      <c r="C22" s="171" t="s">
        <v>716</v>
      </c>
      <c r="D22" s="172">
        <f>SUM(D23)</f>
        <v>0</v>
      </c>
    </row>
    <row r="23" spans="2:4" ht="31.5">
      <c r="B23" s="7" t="s">
        <v>717</v>
      </c>
      <c r="C23" s="171" t="s">
        <v>718</v>
      </c>
      <c r="D23" s="172">
        <f>SUM(D24,D31)</f>
        <v>0</v>
      </c>
    </row>
    <row r="24" spans="2:4" ht="31.5">
      <c r="B24" s="17" t="s">
        <v>719</v>
      </c>
      <c r="C24" s="173" t="s">
        <v>720</v>
      </c>
      <c r="D24" s="174">
        <f>SUM(D25)</f>
        <v>1500000</v>
      </c>
    </row>
    <row r="25" spans="2:4" ht="47.25">
      <c r="B25" s="17" t="s">
        <v>721</v>
      </c>
      <c r="C25" s="173" t="s">
        <v>722</v>
      </c>
      <c r="D25" s="174">
        <f>SUM(D26)</f>
        <v>1500000</v>
      </c>
    </row>
    <row r="26" spans="2:4" ht="63">
      <c r="B26" s="17" t="s">
        <v>723</v>
      </c>
      <c r="C26" s="173" t="s">
        <v>724</v>
      </c>
      <c r="D26" s="174">
        <f>SUM(D27+D29)</f>
        <v>1500000</v>
      </c>
    </row>
    <row r="27" spans="2:4" ht="31.5">
      <c r="B27" s="17" t="s">
        <v>725</v>
      </c>
      <c r="C27" s="173" t="s">
        <v>726</v>
      </c>
      <c r="D27" s="174">
        <f>SUM(D28)</f>
        <v>1000000</v>
      </c>
    </row>
    <row r="28" spans="2:4" ht="78.75">
      <c r="B28" s="17" t="s">
        <v>727</v>
      </c>
      <c r="C28" s="173" t="s">
        <v>728</v>
      </c>
      <c r="D28" s="174">
        <v>1000000</v>
      </c>
    </row>
    <row r="29" spans="2:4" ht="31.5">
      <c r="B29" s="17" t="s">
        <v>729</v>
      </c>
      <c r="C29" s="173" t="s">
        <v>730</v>
      </c>
      <c r="D29" s="174">
        <f>SUM(D30)</f>
        <v>500000</v>
      </c>
    </row>
    <row r="30" spans="2:4" ht="63">
      <c r="B30" s="17" t="s">
        <v>731</v>
      </c>
      <c r="C30" s="173" t="s">
        <v>732</v>
      </c>
      <c r="D30" s="174">
        <v>500000</v>
      </c>
    </row>
    <row r="31" spans="2:4" ht="31.5">
      <c r="B31" s="17" t="s">
        <v>733</v>
      </c>
      <c r="C31" s="173" t="s">
        <v>734</v>
      </c>
      <c r="D31" s="174">
        <f>SUM(D32)</f>
        <v>-1500000</v>
      </c>
    </row>
    <row r="32" spans="2:4" ht="47.25">
      <c r="B32" s="17" t="s">
        <v>735</v>
      </c>
      <c r="C32" s="173" t="s">
        <v>736</v>
      </c>
      <c r="D32" s="174">
        <f>SUM(D33)</f>
        <v>-1500000</v>
      </c>
    </row>
    <row r="33" spans="2:4" ht="47.25">
      <c r="B33" s="17" t="s">
        <v>737</v>
      </c>
      <c r="C33" s="173" t="s">
        <v>738</v>
      </c>
      <c r="D33" s="174">
        <f>SUM(D35+D36)</f>
        <v>-1500000</v>
      </c>
    </row>
    <row r="34" spans="2:4" ht="31.5">
      <c r="B34" s="17" t="s">
        <v>739</v>
      </c>
      <c r="C34" s="173" t="s">
        <v>726</v>
      </c>
      <c r="D34" s="174">
        <f>SUM(D35)</f>
        <v>-1000000</v>
      </c>
    </row>
    <row r="35" spans="2:4" ht="78.75">
      <c r="B35" s="17" t="s">
        <v>740</v>
      </c>
      <c r="C35" s="173" t="s">
        <v>728</v>
      </c>
      <c r="D35" s="174">
        <v>-1000000</v>
      </c>
    </row>
    <row r="36" spans="2:4" ht="31.5">
      <c r="B36" s="17" t="s">
        <v>741</v>
      </c>
      <c r="C36" s="173" t="s">
        <v>730</v>
      </c>
      <c r="D36" s="174">
        <v>-500000</v>
      </c>
    </row>
    <row r="37" spans="2:4" ht="63">
      <c r="B37" s="177" t="s">
        <v>742</v>
      </c>
      <c r="C37" s="173" t="s">
        <v>743</v>
      </c>
      <c r="D37" s="174">
        <v>-500000</v>
      </c>
    </row>
    <row r="38" spans="2:4" ht="31.5">
      <c r="B38" s="178"/>
      <c r="C38" s="171" t="s">
        <v>744</v>
      </c>
      <c r="D38" s="179">
        <f>SUM(D12)</f>
        <v>10103197.100000024</v>
      </c>
    </row>
  </sheetData>
  <sheetProtection/>
  <mergeCells count="1">
    <mergeCell ref="C1:D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9"/>
  <sheetViews>
    <sheetView tabSelected="1" zoomScalePageLayoutView="0" workbookViewId="0" topLeftCell="A1">
      <selection activeCell="D4" sqref="D4:D6"/>
    </sheetView>
  </sheetViews>
  <sheetFormatPr defaultColWidth="9.140625" defaultRowHeight="15"/>
  <cols>
    <col min="1" max="1" width="6.7109375" style="187" customWidth="1"/>
    <col min="2" max="2" width="36.28125" style="187" customWidth="1"/>
    <col min="3" max="3" width="18.00390625" style="188" customWidth="1"/>
    <col min="4" max="4" width="18.28125" style="189" customWidth="1"/>
    <col min="5" max="5" width="21.140625" style="189" customWidth="1"/>
    <col min="6" max="6" width="20.00390625" style="189" customWidth="1"/>
    <col min="7" max="7" width="17.8515625" style="188" customWidth="1"/>
    <col min="8" max="8" width="17.28125" style="188" customWidth="1"/>
    <col min="9" max="9" width="16.7109375" style="190" customWidth="1"/>
    <col min="10" max="10" width="10.8515625" style="188" hidden="1" customWidth="1"/>
    <col min="11" max="11" width="39.28125" style="190" customWidth="1"/>
    <col min="12" max="12" width="35.00390625" style="190" customWidth="1"/>
    <col min="13" max="13" width="13.57421875" style="190" customWidth="1"/>
    <col min="14" max="14" width="17.28125" style="190" customWidth="1"/>
    <col min="15" max="15" width="15.28125" style="190" customWidth="1"/>
    <col min="16" max="16" width="21.28125" style="190" customWidth="1"/>
    <col min="17" max="17" width="8.28125" style="190" customWidth="1"/>
    <col min="18" max="18" width="18.28125" style="190" customWidth="1"/>
    <col min="19" max="19" width="9.140625" style="190" customWidth="1"/>
    <col min="20" max="20" width="12.7109375" style="190" customWidth="1"/>
    <col min="21" max="16384" width="9.140625" style="190" customWidth="1"/>
  </cols>
  <sheetData>
    <row r="1" ht="29.25" customHeight="1"/>
    <row r="2" spans="1:20" ht="70.5" customHeight="1">
      <c r="A2" s="191"/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260" t="s">
        <v>761</v>
      </c>
      <c r="M2" s="261"/>
      <c r="N2" s="261"/>
      <c r="O2" s="261"/>
      <c r="P2" s="261"/>
      <c r="Q2" s="240"/>
      <c r="R2" s="240"/>
      <c r="S2" s="240"/>
      <c r="T2" s="240"/>
    </row>
    <row r="3" spans="1:16" ht="150" customHeight="1">
      <c r="A3" s="262" t="s">
        <v>762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20" s="194" customFormat="1" ht="291" customHeight="1">
      <c r="A4" s="264" t="s">
        <v>763</v>
      </c>
      <c r="B4" s="265" t="s">
        <v>764</v>
      </c>
      <c r="C4" s="266" t="s">
        <v>765</v>
      </c>
      <c r="D4" s="267" t="s">
        <v>766</v>
      </c>
      <c r="E4" s="267" t="s">
        <v>767</v>
      </c>
      <c r="F4" s="267" t="s">
        <v>768</v>
      </c>
      <c r="G4" s="270" t="s">
        <v>769</v>
      </c>
      <c r="H4" s="270"/>
      <c r="I4" s="270"/>
      <c r="J4" s="197" t="s">
        <v>770</v>
      </c>
      <c r="K4" s="198" t="s">
        <v>770</v>
      </c>
      <c r="L4" s="199" t="s">
        <v>771</v>
      </c>
      <c r="M4" s="271" t="s">
        <v>772</v>
      </c>
      <c r="N4" s="271"/>
      <c r="O4" s="271"/>
      <c r="P4" s="200" t="s">
        <v>773</v>
      </c>
      <c r="Q4" s="249" t="s">
        <v>774</v>
      </c>
      <c r="R4" s="250"/>
      <c r="S4" s="251" t="s">
        <v>775</v>
      </c>
      <c r="T4" s="252"/>
    </row>
    <row r="5" spans="1:20" s="194" customFormat="1" ht="99.75" customHeight="1">
      <c r="A5" s="264"/>
      <c r="B5" s="265"/>
      <c r="C5" s="266"/>
      <c r="D5" s="268"/>
      <c r="E5" s="268"/>
      <c r="F5" s="268"/>
      <c r="G5" s="196" t="s">
        <v>776</v>
      </c>
      <c r="H5" s="201" t="s">
        <v>777</v>
      </c>
      <c r="I5" s="201" t="s">
        <v>778</v>
      </c>
      <c r="J5" s="195" t="s">
        <v>776</v>
      </c>
      <c r="K5" s="201" t="s">
        <v>779</v>
      </c>
      <c r="L5" s="201" t="s">
        <v>780</v>
      </c>
      <c r="M5" s="196" t="s">
        <v>776</v>
      </c>
      <c r="N5" s="201" t="s">
        <v>781</v>
      </c>
      <c r="O5" s="201" t="s">
        <v>782</v>
      </c>
      <c r="P5" s="201" t="s">
        <v>783</v>
      </c>
      <c r="Q5" s="202" t="s">
        <v>784</v>
      </c>
      <c r="R5" s="202" t="s">
        <v>785</v>
      </c>
      <c r="S5" s="253" t="s">
        <v>786</v>
      </c>
      <c r="T5" s="254"/>
    </row>
    <row r="6" spans="1:20" s="204" customFormat="1" ht="24" customHeight="1">
      <c r="A6" s="264"/>
      <c r="B6" s="265"/>
      <c r="C6" s="266"/>
      <c r="D6" s="269"/>
      <c r="E6" s="269"/>
      <c r="F6" s="269"/>
      <c r="G6" s="255" t="s">
        <v>787</v>
      </c>
      <c r="H6" s="255"/>
      <c r="I6" s="255"/>
      <c r="J6" s="256" t="s">
        <v>788</v>
      </c>
      <c r="K6" s="257"/>
      <c r="L6" s="203" t="s">
        <v>789</v>
      </c>
      <c r="M6" s="255" t="s">
        <v>790</v>
      </c>
      <c r="N6" s="255"/>
      <c r="O6" s="255"/>
      <c r="P6" s="203" t="s">
        <v>791</v>
      </c>
      <c r="Q6" s="258" t="s">
        <v>792</v>
      </c>
      <c r="R6" s="259"/>
      <c r="S6" s="258" t="s">
        <v>793</v>
      </c>
      <c r="T6" s="259"/>
    </row>
    <row r="7" spans="1:20" s="214" customFormat="1" ht="33" customHeight="1">
      <c r="A7" s="205"/>
      <c r="B7" s="206" t="s">
        <v>794</v>
      </c>
      <c r="C7" s="207">
        <f aca="true" t="shared" si="0" ref="C7:P7">SUM(C8:C17)</f>
        <v>19218</v>
      </c>
      <c r="D7" s="208">
        <f t="shared" si="0"/>
        <v>3201.6879999999996</v>
      </c>
      <c r="E7" s="208">
        <f>SUM(E8:E17)</f>
        <v>1011.9999999999999</v>
      </c>
      <c r="F7" s="208">
        <f t="shared" si="0"/>
        <v>2189.688</v>
      </c>
      <c r="G7" s="209">
        <f t="shared" si="0"/>
        <v>1607</v>
      </c>
      <c r="H7" s="210">
        <f t="shared" si="0"/>
        <v>419.50000000000006</v>
      </c>
      <c r="I7" s="210">
        <f t="shared" si="0"/>
        <v>1187.5</v>
      </c>
      <c r="J7" s="209">
        <f t="shared" si="0"/>
        <v>0</v>
      </c>
      <c r="K7" s="210">
        <f t="shared" si="0"/>
        <v>118.5</v>
      </c>
      <c r="L7" s="210">
        <f t="shared" si="0"/>
        <v>140</v>
      </c>
      <c r="M7" s="210">
        <f t="shared" si="0"/>
        <v>671.2</v>
      </c>
      <c r="N7" s="210">
        <f t="shared" si="0"/>
        <v>237</v>
      </c>
      <c r="O7" s="210">
        <f t="shared" si="0"/>
        <v>434.2</v>
      </c>
      <c r="P7" s="211">
        <f t="shared" si="0"/>
        <v>188.99999999999997</v>
      </c>
      <c r="Q7" s="212"/>
      <c r="R7" s="213">
        <v>238.988</v>
      </c>
      <c r="S7" s="247">
        <v>237</v>
      </c>
      <c r="T7" s="248"/>
    </row>
    <row r="8" spans="1:20" s="214" customFormat="1" ht="48" customHeight="1">
      <c r="A8" s="215" t="s">
        <v>787</v>
      </c>
      <c r="B8" s="216" t="s">
        <v>795</v>
      </c>
      <c r="C8" s="217">
        <v>525</v>
      </c>
      <c r="D8" s="218">
        <f>SUM(E8+F8)</f>
        <v>272.073</v>
      </c>
      <c r="E8" s="218">
        <f>SUM(H8+K8+N8+S8)</f>
        <v>44.9</v>
      </c>
      <c r="F8" s="218">
        <f>SUM(I8+L8+O8+P8+R8)</f>
        <v>227.173</v>
      </c>
      <c r="G8" s="219">
        <f aca="true" t="shared" si="1" ref="G8:G17">SUM(H8:I8)</f>
        <v>133.7</v>
      </c>
      <c r="H8" s="220">
        <v>11.5</v>
      </c>
      <c r="I8" s="220">
        <v>122.2</v>
      </c>
      <c r="J8" s="221"/>
      <c r="K8" s="220">
        <v>3.2</v>
      </c>
      <c r="L8" s="220">
        <v>20</v>
      </c>
      <c r="M8" s="219">
        <f>SUM(N8:O8)</f>
        <v>18.4</v>
      </c>
      <c r="N8" s="220">
        <v>6.5</v>
      </c>
      <c r="O8" s="220">
        <v>11.9</v>
      </c>
      <c r="P8" s="220">
        <v>43.62</v>
      </c>
      <c r="Q8" s="222"/>
      <c r="R8" s="223">
        <v>29.453</v>
      </c>
      <c r="S8" s="241">
        <v>23.7</v>
      </c>
      <c r="T8" s="242"/>
    </row>
    <row r="9" spans="1:20" s="214" customFormat="1" ht="45.75" customHeight="1">
      <c r="A9" s="215" t="s">
        <v>788</v>
      </c>
      <c r="B9" s="216" t="s">
        <v>796</v>
      </c>
      <c r="C9" s="217">
        <v>1632</v>
      </c>
      <c r="D9" s="218">
        <f aca="true" t="shared" si="2" ref="D9:D17">SUM(E9+F9)</f>
        <v>360.958</v>
      </c>
      <c r="E9" s="218">
        <f aca="true" t="shared" si="3" ref="E9:E17">SUM(H9+K9+N9+S9)</f>
        <v>89.50000000000001</v>
      </c>
      <c r="F9" s="218">
        <f aca="true" t="shared" si="4" ref="F9:F17">SUM(I9+L9+O9+P9+R9)</f>
        <v>271.458</v>
      </c>
      <c r="G9" s="219">
        <f t="shared" si="1"/>
        <v>178.79999999999998</v>
      </c>
      <c r="H9" s="220">
        <v>35.6</v>
      </c>
      <c r="I9" s="220">
        <v>143.2</v>
      </c>
      <c r="J9" s="221"/>
      <c r="K9" s="220">
        <v>10.1</v>
      </c>
      <c r="L9" s="220">
        <v>30</v>
      </c>
      <c r="M9" s="219">
        <f aca="true" t="shared" si="5" ref="M9:M17">SUM(N9:O9)</f>
        <v>57</v>
      </c>
      <c r="N9" s="220">
        <v>20.1</v>
      </c>
      <c r="O9" s="220">
        <v>36.9</v>
      </c>
      <c r="P9" s="220">
        <v>36.33</v>
      </c>
      <c r="Q9" s="222"/>
      <c r="R9" s="223">
        <v>25.028</v>
      </c>
      <c r="S9" s="241">
        <v>23.7</v>
      </c>
      <c r="T9" s="242"/>
    </row>
    <row r="10" spans="1:20" s="214" customFormat="1" ht="48" customHeight="1">
      <c r="A10" s="215" t="s">
        <v>789</v>
      </c>
      <c r="B10" s="216" t="s">
        <v>797</v>
      </c>
      <c r="C10" s="217">
        <v>5023</v>
      </c>
      <c r="D10" s="218">
        <f t="shared" si="2"/>
        <v>618.716</v>
      </c>
      <c r="E10" s="218">
        <f t="shared" si="3"/>
        <v>226.29999999999998</v>
      </c>
      <c r="F10" s="218">
        <f t="shared" si="4"/>
        <v>392.41600000000005</v>
      </c>
      <c r="G10" s="219">
        <f t="shared" si="1"/>
        <v>322.4</v>
      </c>
      <c r="H10" s="220">
        <v>109.6</v>
      </c>
      <c r="I10" s="220">
        <v>212.8</v>
      </c>
      <c r="J10" s="221"/>
      <c r="K10" s="220">
        <v>31</v>
      </c>
      <c r="L10" s="220">
        <v>10</v>
      </c>
      <c r="M10" s="219">
        <f t="shared" si="5"/>
        <v>175.5</v>
      </c>
      <c r="N10" s="220">
        <v>62</v>
      </c>
      <c r="O10" s="220">
        <v>113.5</v>
      </c>
      <c r="P10" s="220">
        <v>14.54</v>
      </c>
      <c r="Q10" s="222"/>
      <c r="R10" s="223">
        <v>41.576</v>
      </c>
      <c r="S10" s="241">
        <v>23.7</v>
      </c>
      <c r="T10" s="242"/>
    </row>
    <row r="11" spans="1:20" s="214" customFormat="1" ht="45" customHeight="1">
      <c r="A11" s="215" t="s">
        <v>790</v>
      </c>
      <c r="B11" s="216" t="s">
        <v>798</v>
      </c>
      <c r="C11" s="217">
        <v>1661</v>
      </c>
      <c r="D11" s="218">
        <f t="shared" si="2"/>
        <v>325.314</v>
      </c>
      <c r="E11" s="218">
        <f t="shared" si="3"/>
        <v>90.7</v>
      </c>
      <c r="F11" s="218">
        <f t="shared" si="4"/>
        <v>234.614</v>
      </c>
      <c r="G11" s="219">
        <f t="shared" si="1"/>
        <v>165.10000000000002</v>
      </c>
      <c r="H11" s="220">
        <v>36.3</v>
      </c>
      <c r="I11" s="220">
        <v>128.8</v>
      </c>
      <c r="J11" s="221"/>
      <c r="K11" s="220">
        <v>10.2</v>
      </c>
      <c r="L11" s="220">
        <v>10</v>
      </c>
      <c r="M11" s="219">
        <f t="shared" si="5"/>
        <v>58</v>
      </c>
      <c r="N11" s="220">
        <v>20.5</v>
      </c>
      <c r="O11" s="220">
        <v>37.5</v>
      </c>
      <c r="P11" s="220">
        <v>21.81</v>
      </c>
      <c r="Q11" s="222"/>
      <c r="R11" s="223">
        <v>36.504</v>
      </c>
      <c r="S11" s="241">
        <v>23.7</v>
      </c>
      <c r="T11" s="242"/>
    </row>
    <row r="12" spans="1:20" s="214" customFormat="1" ht="42.75" customHeight="1">
      <c r="A12" s="215" t="s">
        <v>791</v>
      </c>
      <c r="B12" s="216" t="s">
        <v>799</v>
      </c>
      <c r="C12" s="217">
        <v>997</v>
      </c>
      <c r="D12" s="218">
        <f t="shared" si="2"/>
        <v>231.08700000000002</v>
      </c>
      <c r="E12" s="218">
        <f t="shared" si="3"/>
        <v>63.900000000000006</v>
      </c>
      <c r="F12" s="218">
        <f t="shared" si="4"/>
        <v>167.187</v>
      </c>
      <c r="G12" s="219">
        <f t="shared" si="1"/>
        <v>131.9</v>
      </c>
      <c r="H12" s="220">
        <v>21.8</v>
      </c>
      <c r="I12" s="220">
        <v>110.1</v>
      </c>
      <c r="J12" s="221"/>
      <c r="K12" s="220">
        <v>6.1</v>
      </c>
      <c r="L12" s="220">
        <v>10</v>
      </c>
      <c r="M12" s="219">
        <f t="shared" si="5"/>
        <v>34.8</v>
      </c>
      <c r="N12" s="220">
        <v>12.3</v>
      </c>
      <c r="O12" s="220">
        <v>22.5</v>
      </c>
      <c r="P12" s="220">
        <v>7.27</v>
      </c>
      <c r="Q12" s="222"/>
      <c r="R12" s="223">
        <v>17.317</v>
      </c>
      <c r="S12" s="241">
        <v>23.7</v>
      </c>
      <c r="T12" s="242"/>
    </row>
    <row r="13" spans="1:20" s="214" customFormat="1" ht="45" customHeight="1">
      <c r="A13" s="215" t="s">
        <v>792</v>
      </c>
      <c r="B13" s="216" t="s">
        <v>800</v>
      </c>
      <c r="C13" s="217">
        <v>357</v>
      </c>
      <c r="D13" s="218">
        <f t="shared" si="2"/>
        <v>191.327</v>
      </c>
      <c r="E13" s="218">
        <f t="shared" si="3"/>
        <v>38.1</v>
      </c>
      <c r="F13" s="218">
        <f t="shared" si="4"/>
        <v>153.227</v>
      </c>
      <c r="G13" s="219">
        <f t="shared" si="1"/>
        <v>93.8</v>
      </c>
      <c r="H13" s="220">
        <v>7.8</v>
      </c>
      <c r="I13" s="220">
        <v>86</v>
      </c>
      <c r="J13" s="221"/>
      <c r="K13" s="220">
        <v>2.2</v>
      </c>
      <c r="L13" s="220">
        <v>20</v>
      </c>
      <c r="M13" s="219">
        <f t="shared" si="5"/>
        <v>12.5</v>
      </c>
      <c r="N13" s="220">
        <v>4.4</v>
      </c>
      <c r="O13" s="220">
        <v>8.1</v>
      </c>
      <c r="P13" s="220">
        <v>21.81</v>
      </c>
      <c r="Q13" s="222"/>
      <c r="R13" s="223">
        <v>17.317</v>
      </c>
      <c r="S13" s="241">
        <v>23.7</v>
      </c>
      <c r="T13" s="242"/>
    </row>
    <row r="14" spans="1:20" s="214" customFormat="1" ht="37.5" customHeight="1">
      <c r="A14" s="215" t="s">
        <v>793</v>
      </c>
      <c r="B14" s="216" t="s">
        <v>801</v>
      </c>
      <c r="C14" s="217">
        <v>576</v>
      </c>
      <c r="D14" s="218">
        <f t="shared" si="2"/>
        <v>190.51</v>
      </c>
      <c r="E14" s="218">
        <f t="shared" si="3"/>
        <v>47</v>
      </c>
      <c r="F14" s="218">
        <f t="shared" si="4"/>
        <v>143.51</v>
      </c>
      <c r="G14" s="219">
        <f t="shared" si="1"/>
        <v>98</v>
      </c>
      <c r="H14" s="220">
        <v>12.6</v>
      </c>
      <c r="I14" s="220">
        <v>85.4</v>
      </c>
      <c r="J14" s="221"/>
      <c r="K14" s="220">
        <v>3.6</v>
      </c>
      <c r="L14" s="220">
        <v>10</v>
      </c>
      <c r="M14" s="219">
        <f t="shared" si="5"/>
        <v>20.1</v>
      </c>
      <c r="N14" s="220">
        <v>7.1</v>
      </c>
      <c r="O14" s="220">
        <v>13</v>
      </c>
      <c r="P14" s="220">
        <v>7.27</v>
      </c>
      <c r="Q14" s="222"/>
      <c r="R14" s="223">
        <v>27.84</v>
      </c>
      <c r="S14" s="241">
        <v>23.7</v>
      </c>
      <c r="T14" s="242"/>
    </row>
    <row r="15" spans="1:20" s="214" customFormat="1" ht="39.75" customHeight="1">
      <c r="A15" s="215" t="s">
        <v>802</v>
      </c>
      <c r="B15" s="216" t="s">
        <v>803</v>
      </c>
      <c r="C15" s="217">
        <v>724</v>
      </c>
      <c r="D15" s="218">
        <f t="shared" si="2"/>
        <v>149.14</v>
      </c>
      <c r="E15" s="218">
        <f t="shared" si="3"/>
        <v>52.900000000000006</v>
      </c>
      <c r="F15" s="218">
        <f t="shared" si="4"/>
        <v>96.23999999999998</v>
      </c>
      <c r="G15" s="219">
        <f t="shared" si="1"/>
        <v>61.099999999999994</v>
      </c>
      <c r="H15" s="220">
        <v>15.8</v>
      </c>
      <c r="I15" s="220">
        <v>45.3</v>
      </c>
      <c r="J15" s="221"/>
      <c r="K15" s="220">
        <v>4.5</v>
      </c>
      <c r="L15" s="220">
        <v>20</v>
      </c>
      <c r="M15" s="219">
        <f t="shared" si="5"/>
        <v>25.299999999999997</v>
      </c>
      <c r="N15" s="220">
        <v>8.9</v>
      </c>
      <c r="O15" s="220">
        <v>16.4</v>
      </c>
      <c r="P15" s="220">
        <v>14.54</v>
      </c>
      <c r="Q15" s="222"/>
      <c r="R15" s="223"/>
      <c r="S15" s="241">
        <v>23.7</v>
      </c>
      <c r="T15" s="242"/>
    </row>
    <row r="16" spans="1:20" s="214" customFormat="1" ht="43.5" customHeight="1">
      <c r="A16" s="215" t="s">
        <v>804</v>
      </c>
      <c r="B16" s="216" t="s">
        <v>805</v>
      </c>
      <c r="C16" s="217">
        <v>237</v>
      </c>
      <c r="D16" s="218">
        <f t="shared" si="2"/>
        <v>90.50899999999999</v>
      </c>
      <c r="E16" s="218">
        <f t="shared" si="3"/>
        <v>33.3</v>
      </c>
      <c r="F16" s="218">
        <f t="shared" si="4"/>
        <v>57.20899999999999</v>
      </c>
      <c r="G16" s="219">
        <f t="shared" si="1"/>
        <v>24.599999999999998</v>
      </c>
      <c r="H16" s="220">
        <v>5.2</v>
      </c>
      <c r="I16" s="220">
        <v>19.4</v>
      </c>
      <c r="J16" s="221"/>
      <c r="K16" s="220">
        <v>1.5</v>
      </c>
      <c r="L16" s="220">
        <v>10</v>
      </c>
      <c r="M16" s="219">
        <f t="shared" si="5"/>
        <v>8.3</v>
      </c>
      <c r="N16" s="220">
        <v>2.9</v>
      </c>
      <c r="O16" s="220">
        <v>5.4</v>
      </c>
      <c r="P16" s="220">
        <v>7.27</v>
      </c>
      <c r="Q16" s="222"/>
      <c r="R16" s="223">
        <v>15.139</v>
      </c>
      <c r="S16" s="241">
        <v>23.7</v>
      </c>
      <c r="T16" s="242"/>
    </row>
    <row r="17" spans="1:20" s="214" customFormat="1" ht="48" customHeight="1">
      <c r="A17" s="215" t="s">
        <v>203</v>
      </c>
      <c r="B17" s="216" t="s">
        <v>806</v>
      </c>
      <c r="C17" s="217">
        <v>7486</v>
      </c>
      <c r="D17" s="218">
        <f t="shared" si="2"/>
        <v>772.0540000000001</v>
      </c>
      <c r="E17" s="218">
        <f t="shared" si="3"/>
        <v>325.4</v>
      </c>
      <c r="F17" s="218">
        <f t="shared" si="4"/>
        <v>446.65400000000005</v>
      </c>
      <c r="G17" s="219">
        <f t="shared" si="1"/>
        <v>397.6</v>
      </c>
      <c r="H17" s="220">
        <v>163.3</v>
      </c>
      <c r="I17" s="220">
        <v>234.3</v>
      </c>
      <c r="J17" s="221"/>
      <c r="K17" s="220">
        <v>46.1</v>
      </c>
      <c r="L17" s="224">
        <v>0</v>
      </c>
      <c r="M17" s="219">
        <f t="shared" si="5"/>
        <v>261.3</v>
      </c>
      <c r="N17" s="220">
        <v>92.3</v>
      </c>
      <c r="O17" s="220">
        <v>169</v>
      </c>
      <c r="P17" s="220">
        <v>14.54</v>
      </c>
      <c r="Q17" s="222"/>
      <c r="R17" s="223">
        <v>28.814</v>
      </c>
      <c r="S17" s="241">
        <v>23.7</v>
      </c>
      <c r="T17" s="242"/>
    </row>
    <row r="18" spans="1:18" s="228" customFormat="1" ht="36.75" customHeight="1">
      <c r="A18" s="243" t="s">
        <v>807</v>
      </c>
      <c r="B18" s="244"/>
      <c r="C18" s="245"/>
      <c r="D18" s="225">
        <v>500</v>
      </c>
      <c r="E18" s="226"/>
      <c r="F18" s="226"/>
      <c r="G18" s="227"/>
      <c r="H18" s="227"/>
      <c r="J18" s="227"/>
      <c r="M18" s="246"/>
      <c r="N18" s="246"/>
      <c r="O18" s="246"/>
      <c r="P18" s="246"/>
      <c r="R18" s="229"/>
    </row>
    <row r="19" spans="1:5" ht="15">
      <c r="A19" s="239"/>
      <c r="B19" s="240"/>
      <c r="C19" s="240"/>
      <c r="D19" s="240"/>
      <c r="E19" s="240"/>
    </row>
  </sheetData>
  <sheetProtection/>
  <mergeCells count="32">
    <mergeCell ref="L2:T2"/>
    <mergeCell ref="A3:P3"/>
    <mergeCell ref="A4:A6"/>
    <mergeCell ref="B4:B6"/>
    <mergeCell ref="C4:C6"/>
    <mergeCell ref="D4:D6"/>
    <mergeCell ref="E4:E6"/>
    <mergeCell ref="F4:F6"/>
    <mergeCell ref="G4:I4"/>
    <mergeCell ref="M4:O4"/>
    <mergeCell ref="Q4:R4"/>
    <mergeCell ref="S4:T4"/>
    <mergeCell ref="S5:T5"/>
    <mergeCell ref="G6:I6"/>
    <mergeCell ref="J6:K6"/>
    <mergeCell ref="M6:O6"/>
    <mergeCell ref="Q6:R6"/>
    <mergeCell ref="S6:T6"/>
    <mergeCell ref="S7:T7"/>
    <mergeCell ref="S8:T8"/>
    <mergeCell ref="S9:T9"/>
    <mergeCell ref="S10:T10"/>
    <mergeCell ref="S11:T11"/>
    <mergeCell ref="S12:T12"/>
    <mergeCell ref="A19:E19"/>
    <mergeCell ref="S13:T13"/>
    <mergeCell ref="S14:T14"/>
    <mergeCell ref="S15:T15"/>
    <mergeCell ref="S16:T16"/>
    <mergeCell ref="S17:T17"/>
    <mergeCell ref="A18:C18"/>
    <mergeCell ref="M18:P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FinLena</cp:lastModifiedBy>
  <cp:lastPrinted>2016-02-24T09:09:43Z</cp:lastPrinted>
  <dcterms:created xsi:type="dcterms:W3CDTF">2011-10-10T13:40:01Z</dcterms:created>
  <dcterms:modified xsi:type="dcterms:W3CDTF">2016-03-16T08:19:06Z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